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ropbox\8. Cajicá\Informes Finales para publicar\2017\Finales a 31 Diciembre 2017\"/>
    </mc:Choice>
  </mc:AlternateContent>
  <bookViews>
    <workbookView xWindow="0" yWindow="0" windowWidth="20490" windowHeight="7620" tabRatio="596"/>
  </bookViews>
  <sheets>
    <sheet name="PLAN DE ACCIÓN 2018 (2)" sheetId="2" r:id="rId1"/>
  </sheets>
  <definedNames>
    <definedName name="_xlnm._FilterDatabase" localSheetId="0" hidden="1">'PLAN DE ACCIÓN 2018 (2)'!$A$2:$AA$801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4" i="2" l="1"/>
  <c r="Z762" i="2" l="1"/>
  <c r="Z764" i="2"/>
  <c r="Z800" i="2"/>
  <c r="Z801" i="2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8" i="2"/>
  <c r="K149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Z759" i="2"/>
  <c r="Z673" i="2"/>
  <c r="Z576" i="2"/>
  <c r="Z437" i="2"/>
  <c r="Z303" i="2"/>
  <c r="Z150" i="2"/>
  <c r="Z91" i="2"/>
  <c r="Z265" i="2"/>
  <c r="Z442" i="2"/>
  <c r="Z444" i="2"/>
  <c r="Z446" i="2"/>
  <c r="Z449" i="2"/>
  <c r="Z470" i="2"/>
  <c r="Z489" i="2"/>
  <c r="Z517" i="2"/>
  <c r="Z545" i="2"/>
  <c r="Z574" i="2"/>
  <c r="Z684" i="2"/>
  <c r="S800" i="2"/>
  <c r="R800" i="2"/>
  <c r="Q800" i="2"/>
  <c r="O800" i="2"/>
  <c r="N800" i="2"/>
  <c r="M800" i="2"/>
  <c r="L800" i="2"/>
  <c r="L801" i="2"/>
</calcChain>
</file>

<file path=xl/comments1.xml><?xml version="1.0" encoding="utf-8"?>
<comments xmlns="http://schemas.openxmlformats.org/spreadsheetml/2006/main">
  <authors>
    <author>Astrid Sepulveda</author>
    <author>PC6</author>
    <author>Planeacion</author>
  </authors>
  <commentList>
    <comment ref="U449" authorId="0" shapeId="0">
      <text>
        <r>
          <rPr>
            <b/>
            <sz val="9"/>
            <color indexed="81"/>
            <rFont val="Tahoma"/>
            <family val="2"/>
          </rPr>
          <t>Astrid Sepúlveda:</t>
        </r>
        <r>
          <rPr>
            <sz val="9"/>
            <color indexed="81"/>
            <rFont val="Tahoma"/>
            <family val="2"/>
          </rPr>
          <t xml:space="preserve">
como se identifican que se a  hacer????</t>
        </r>
      </text>
    </comment>
    <comment ref="W642" authorId="1" shapeId="0">
      <text>
        <r>
          <rPr>
            <b/>
            <sz val="9"/>
            <color indexed="81"/>
            <rFont val="Tahoma"/>
            <family val="2"/>
          </rPr>
          <t xml:space="preserve">faltan incluir las actividades de salud mental que se encuentran sin definir - se incluyen 3125 actividades de vacunación los cuales estarían disponibles para ser contratados
</t>
        </r>
      </text>
    </comment>
    <comment ref="Z683" authorId="2" shapeId="0">
      <text>
        <r>
          <rPr>
            <b/>
            <sz val="9"/>
            <color indexed="81"/>
            <rFont val="Calibri"/>
            <family val="2"/>
          </rPr>
          <t>Planeación:</t>
        </r>
        <r>
          <rPr>
            <sz val="9"/>
            <color indexed="81"/>
            <rFont val="Calibri"/>
            <family val="2"/>
          </rPr>
          <t xml:space="preserve">
Es el contrato del año 2016???</t>
        </r>
      </text>
    </comment>
  </commentList>
</comments>
</file>

<file path=xl/sharedStrings.xml><?xml version="1.0" encoding="utf-8"?>
<sst xmlns="http://schemas.openxmlformats.org/spreadsheetml/2006/main" count="7000" uniqueCount="1809">
  <si>
    <t>AÑO 2018</t>
  </si>
  <si>
    <t>PLAN DE ACCIÓN 2018</t>
  </si>
  <si>
    <t>Dimensión Estratégica</t>
  </si>
  <si>
    <t>Sector Plan de Desarrollo</t>
  </si>
  <si>
    <t>Programa</t>
  </si>
  <si>
    <t xml:space="preserve">No.  Meta </t>
  </si>
  <si>
    <t>META DE PRODUCTO AJUSTADA</t>
  </si>
  <si>
    <t>INDICADOR AJUSTADO</t>
  </si>
  <si>
    <t>Línea Base (Referente)</t>
  </si>
  <si>
    <t>Comportamiento</t>
  </si>
  <si>
    <t xml:space="preserve">Valor esperado de la meta de producto para el cuatrienio </t>
  </si>
  <si>
    <t xml:space="preserve">Total de Recurso Programados Año 3 </t>
  </si>
  <si>
    <t>Recurso propio 28 de agosto</t>
  </si>
  <si>
    <t xml:space="preserve">Sgp. Especifico </t>
  </si>
  <si>
    <t xml:space="preserve">Sgp.  Libre Inversión </t>
  </si>
  <si>
    <t xml:space="preserve">Aportes  Nación </t>
  </si>
  <si>
    <t>Aportes  Dpto.</t>
  </si>
  <si>
    <t>SGR.</t>
  </si>
  <si>
    <t>Crédito</t>
  </si>
  <si>
    <t xml:space="preserve">Otros Ingresos </t>
  </si>
  <si>
    <t>No</t>
  </si>
  <si>
    <t xml:space="preserve">ACTIVIDADES PROGRAMADAS </t>
  </si>
  <si>
    <t>UNIDAD DE MEDIDA</t>
  </si>
  <si>
    <t>VALOR ACTIVIDAD PROGRAMADA 2018</t>
  </si>
  <si>
    <t>RECURSOS PROGRAMADOS</t>
  </si>
  <si>
    <t>Entidad Responsable</t>
  </si>
  <si>
    <t xml:space="preserve"> 1.Tejido Social Para la Paz. </t>
  </si>
  <si>
    <t xml:space="preserve">1 Entorno familiar </t>
  </si>
  <si>
    <t xml:space="preserve">1. Familia Eje de la Sociedad y Cuna de la Paz </t>
  </si>
  <si>
    <t>Un(1) Observatorio Social implementado y en operación. ODS 10</t>
  </si>
  <si>
    <t>Número de observatorios implementados y en operación</t>
  </si>
  <si>
    <t>I</t>
  </si>
  <si>
    <t>SECRETARIA DE DESARROLLO SOCIAL - COMISARIA DE FAMILIA</t>
  </si>
  <si>
    <t>Dos(2) Comisarias de Familia en funcionamiento. ODS 10</t>
  </si>
  <si>
    <t>Número de Comisarias en funcionamiento</t>
  </si>
  <si>
    <t>M</t>
  </si>
  <si>
    <t>Garantizar el  100 % funcionamiento de (2) Comisarias de Familia, mediante pagos administrativos (equipo interdisciplinario)</t>
  </si>
  <si>
    <t>Cuatro(4) programas de "Familia Escuela de unidad y transformación del Ser" formulados e implementados.</t>
  </si>
  <si>
    <t>Número de programas implementados.</t>
  </si>
  <si>
    <t xml:space="preserve">Implementar una  escuela de Unidad y transformación del ser </t>
  </si>
  <si>
    <t>Doce(12) Campañas de prevención de la violencia intrafamiliar. ODS 10</t>
  </si>
  <si>
    <t>Número de campañas de prevención de la violencia intrafamiliar</t>
  </si>
  <si>
    <t xml:space="preserve">Realizar 1 campaña anual de prevención de violencias </t>
  </si>
  <si>
    <t xml:space="preserve">Cien(100) Viviendas dignas para familias con personas en condición de vulnerabilidad. ODS 10 </t>
  </si>
  <si>
    <t>Número de Viviendas dignas para familias con personas en condición de vulnerabilidad</t>
  </si>
  <si>
    <t>ND</t>
  </si>
  <si>
    <t>Entrega de 60  subsidios para vivienda de población vulnerable. (valor del subsidio 5 millones)</t>
  </si>
  <si>
    <t>SECRETARIA DE DESARROLLO SOCIAL/INSVIVIENDA</t>
  </si>
  <si>
    <t>2. La Semilla del Futuro: Nuestra Primera Infancia.</t>
  </si>
  <si>
    <t xml:space="preserve">Siete (7) Centros de Desarrollo Infantil - CDI en funcionamiento.  ODS 10 </t>
  </si>
  <si>
    <t>Número de CDI en funcionamiento</t>
  </si>
  <si>
    <t>6.1</t>
  </si>
  <si>
    <t xml:space="preserve">Cinco(5) Centros de Desarrollo Integral - CDI en funcionamiento.  OPERACIÓN ODS 10 </t>
  </si>
  <si>
    <t>6.2</t>
  </si>
  <si>
    <t xml:space="preserve">Cinco(5) Centros de Desarrollo Integral - CDI en funcionamiento. INFRAESTRUCTURA ODS 10 </t>
  </si>
  <si>
    <t xml:space="preserve">SECRETARIA DE OBRAS PUBLICAS </t>
  </si>
  <si>
    <t>6.3</t>
  </si>
  <si>
    <t xml:space="preserve">Dos(2) Nuevos Centros de Desarrollo Integral - CDI en funcionamiento.  ODS 10  </t>
  </si>
  <si>
    <t>Número de CDI creados en  funcionamiento</t>
  </si>
  <si>
    <t>Porcentaje</t>
  </si>
  <si>
    <t>Ochocientos(800) cupos para la atención integral de niños y niñas de primera infancia en la zona urbana.</t>
  </si>
  <si>
    <t>Número de cupos nuevos para niños y niñas de la primera infancia zona urbana</t>
  </si>
  <si>
    <t>SECRETARIA DE DESARROLLO SOCIAL</t>
  </si>
  <si>
    <t>7.1</t>
  </si>
  <si>
    <t>7.2</t>
  </si>
  <si>
    <t>Mil Nueve (1009) cupos garantizados para la atención integral de niños y niñas de primera infancia en la zona rural.</t>
  </si>
  <si>
    <t>Número de cupos nuevos para garantizados y niñas de la primera infancia zona rural</t>
  </si>
  <si>
    <t>8.1</t>
  </si>
  <si>
    <t>8.2</t>
  </si>
  <si>
    <t>Doscientos (200) cupos garantizados para la atención integral de niños y niñas de primera infancia en la zona rural.</t>
  </si>
  <si>
    <t>Un(1) programa de detección, e intervención de dificultades para el desarrollo integral de la primera infancia. ODS 10</t>
  </si>
  <si>
    <t>Número de programas de detección, e intervención de dificultades para el desarrollo integral de la primera infancia.</t>
  </si>
  <si>
    <t xml:space="preserve">Doscientos veintidós(222) cupos disponibles  de transporte para niños y niñas de primera infancia. ODS 10 </t>
  </si>
  <si>
    <t>Número de Cupos disponibles de transporte para la primera infancia</t>
  </si>
  <si>
    <t>Dos (2) Hogares Sustitutos en operación. Primera Infancia. ODS 10</t>
  </si>
  <si>
    <t>Número de Hogares Sustitutos en operación.</t>
  </si>
  <si>
    <t>11.1</t>
  </si>
  <si>
    <t>Un(1) Hogar Sustituto en funcionamiento. Primera infancia. ODS 10</t>
  </si>
  <si>
    <t>11.2</t>
  </si>
  <si>
    <t>Un(1) Nuevo Hogar Sustituto creado y en funcionamiento. Primera infancia. ODS 10</t>
  </si>
  <si>
    <t>Número de Hogares Sustitutos creados y en funcionamiento</t>
  </si>
  <si>
    <t>Mil Novecientos Veintisiete(1927)  cupos disponibles para niños y niñas de 0 a 5 años en programas artísticos. ODS 10</t>
  </si>
  <si>
    <t>Número de  niños y niñas de 0 a 5 años en programas artísticos</t>
  </si>
  <si>
    <t xml:space="preserve">INSTITUTO DE CULTURA </t>
  </si>
  <si>
    <t>12.1</t>
  </si>
  <si>
    <t>12.2</t>
  </si>
  <si>
    <t>Trescientos Veintiuno(321) nuevos cupos disponibles para niños y niñas de 0 a 5 años en programas artísticos. ODS 10</t>
  </si>
  <si>
    <t>Trecientos Uno (301)  cupos garantizados para niños y niñas de 0 a 5 años en  escuelas de formación deportiva - Centro de Iniciación deportiva . ODS 10</t>
  </si>
  <si>
    <t>Número de  niños y niñas de 0 a 5 años que asisten a escuelas de formación deportiva</t>
  </si>
  <si>
    <t>INSDEPORTE</t>
  </si>
  <si>
    <t>Mil Quinientos(1500) cupos para niños de 0 a 5 años en actividades de Ciencia Tecnología Emprendimiento e innovación - CTEI ODS 10</t>
  </si>
  <si>
    <t>Número de actividades creadas de Ciencia Tecnología Emprendimiento e innovación - CTEI, dirigidas a la primera infancia.</t>
  </si>
  <si>
    <t>SECRETARIA DE PLANEACION</t>
  </si>
  <si>
    <t>Ocho(8) alianzas estratégicas o convenios realizados para contribuir al desarrollo de la primera infancia.ODS</t>
  </si>
  <si>
    <t>Número de Alianzas estratégicas o convenios realizados para desarrollo de la primera infancia</t>
  </si>
  <si>
    <t>Quinientos (500) cupos garantizados para complemento nutricional a la Primera Infancia. ODS 10</t>
  </si>
  <si>
    <t>Número de Cupos de complemento nutricional a la primera infancia</t>
  </si>
  <si>
    <t xml:space="preserve"> 3. Cultivemos Futuro, Nuestra Infancia</t>
  </si>
  <si>
    <t>Cinco (5) Ludotecas Municipales con funcionamiento garantizado. ODS 10</t>
  </si>
  <si>
    <t>Número de ludotecas en funcionamiento</t>
  </si>
  <si>
    <t>17.1</t>
  </si>
  <si>
    <t>Tres(3) Ludotecas Municipales con funcionamiento garantizado. ODS 10</t>
  </si>
  <si>
    <t>Dotar las 3 ludotecas municipales</t>
  </si>
  <si>
    <t>17.2</t>
  </si>
  <si>
    <t>Dos(2) Ludotecas Municipales creadas y en funcionamiento. ODS 10</t>
  </si>
  <si>
    <t>Número de ludotecas creadas y en funcionamiento</t>
  </si>
  <si>
    <t xml:space="preserve">Poner en funcionamiento una ludoteca itinerante </t>
  </si>
  <si>
    <t>Ciento setenta y cinco(175) cupos disponibles en preescolar urbano. ODS 10</t>
  </si>
  <si>
    <t>Número de cupos en preescolar urbano</t>
  </si>
  <si>
    <t>SECRETARIA DE EDUCACION</t>
  </si>
  <si>
    <t>Doscientos treinta y uno (231) cupos disponibles en preescolar rural. ODS 10</t>
  </si>
  <si>
    <t>Número de cupos disponibles en preescolar rural.</t>
  </si>
  <si>
    <t>Número de cupos disponibles en primaria en la zona urbana</t>
  </si>
  <si>
    <t>Número de cupos disponibles en primaria en la zona rural</t>
  </si>
  <si>
    <t>Número de cupos disponibles en secundaria en la zona urbana</t>
  </si>
  <si>
    <t>Número de cupos disponibles en bachillerato rural</t>
  </si>
  <si>
    <t>Veinticinco(25) Rutas de transporte disponibles para la infancia y la adolescencia. ODS 10</t>
  </si>
  <si>
    <t>Número de rutas de transporte disponibles para la infancia y la adolescencia.</t>
  </si>
  <si>
    <t>Veinte(20%) de implementación de  la  Política Pública de Infancia y Adolescencia.  ODS 10</t>
  </si>
  <si>
    <t>Porcentaje    de incremento en la implementación de  la  Política Pública de Infancia y Adolescencia.</t>
  </si>
  <si>
    <t>Un(1) hogar de paso creado</t>
  </si>
  <si>
    <t>Número de hogares de paso creados</t>
  </si>
  <si>
    <t>Dos (2) hogares sustitutos en operación, Niñez</t>
  </si>
  <si>
    <t>Número de hogares sustitutos en funcionamiento</t>
  </si>
  <si>
    <t>27.1</t>
  </si>
  <si>
    <t>27.2</t>
  </si>
  <si>
    <t>Un (1) hogar sustituto en operación, Niñez</t>
  </si>
  <si>
    <t>un (1) Programa de Prevención Integral para los Derechos de los Niños, Niñas y adolescentes formulado e implementado.</t>
  </si>
  <si>
    <t>Número de Programas de Prevención Integral para los Derechos de los Niños, Niñas y adolescentes formulados</t>
  </si>
  <si>
    <t>Cinco Mil Ochocientos Diecinueve (5819) cupos disponibles para niños, niñas de 6 a 11 años formados en programas artísticos. ODS 10</t>
  </si>
  <si>
    <t>Número de cupos disponibles para niños, niñas de 6 a 11 años formados en programas artísticos</t>
  </si>
  <si>
    <t>29.1</t>
  </si>
  <si>
    <t>Cuatro Mil Ochocientos Cuarenta y nueve(4849) cupos disponibles para niños, niñas de 6 a 11 años formados en programas artísticos. ODS 10</t>
  </si>
  <si>
    <t>29.2</t>
  </si>
  <si>
    <t>Novecientos Setenta(970) Nuevos cupos   para niños, niñas de 6 a 11 años formados en programas artísticos. ODS 10</t>
  </si>
  <si>
    <t>Número de nuevos cupos disponibles para niños, niñas de 6 a 11 años formados en programas artísticos</t>
  </si>
  <si>
    <t>Dos Mil Ciento seis (2106) cupos disponibles  para adolescentes de 11 a 16 años en programas artísticos y culturales.  ODS 10</t>
  </si>
  <si>
    <t xml:space="preserve">Número de cupos disponibles  para adolescentes de 11 a 16 años en programas artísticos y culturales.  </t>
  </si>
  <si>
    <t>30.1</t>
  </si>
  <si>
    <t>Mil Setecientos Cincuenta y cinco(1755) cupos disponibles  para adolescentes de 11 a 16 años en programas artísticos y culturales.  ODS 10</t>
  </si>
  <si>
    <t>30.2</t>
  </si>
  <si>
    <t>Trescientos Cincuenta y Un(351) Nuevos cupos para adolescentes de 11 a 16 años en programas artísticos y culturales.  ODS 10</t>
  </si>
  <si>
    <t xml:space="preserve">Número de nuevos cupos disponibles  para adolescentes de 11 a 16 años en programas artísticos y culturales. </t>
  </si>
  <si>
    <t>Mil Cuarenta y Tres  (1043) cupos disponibles para niños y niñas de 5 a 12 años que asisten a Escuelas Formativas Deportivas</t>
  </si>
  <si>
    <t>Número de  cupos disponibles para niños y niñas de 5 a 12 años que asisten a Escuelas Formativas Deportivas</t>
  </si>
  <si>
    <t>Número de cupos disponibles  para adolescentes entre los 12 y 18 años que asisten a Escuelas de Formación Deportiva</t>
  </si>
  <si>
    <t>Cincuenta(50) Proyectos de vida definidos en adolescentes vinculados en responsabilidad penal .ODS 10</t>
  </si>
  <si>
    <t>Número de Proyectos de vida definidos en adolescentes vinculados en responsabilidad penal formulados  ODS 10</t>
  </si>
  <si>
    <t xml:space="preserve">Diez (10)  Proyectos productivos emprendidos por adolescentes en procesos de rehabilitación en funcionamiento </t>
  </si>
  <si>
    <t xml:space="preserve">Número de proyectos productivos emprendidos por adolescentes en procesos de rehabilitación en funcionamiento </t>
  </si>
  <si>
    <t>SECRETARIA DE DESARROLLO ECONOMICO</t>
  </si>
  <si>
    <t>Un(1) programa  de prevención, rehabilitación y resocialización de adolescentes en condición de vulnerabilidad fortalecido  ODS 10</t>
  </si>
  <si>
    <t>Número de programas  de prevención, rehabilitación y resocialización de adolescentes en condición de vulnerabilidad fortalecidos</t>
  </si>
  <si>
    <t>Dos Mil Quinientos(2500) cupos niños y niñas de 6 a 17 años vinculados a actividades Ciencia, Tecnología, Emprendimiento e Innovación - CTEI creados. ODS10</t>
  </si>
  <si>
    <t>Número de cupos niños y niñas de 6 a 17 años vinculados a actividades Ciencia, Tecnología, Emprendimiento e Innovación - CTEI creados</t>
  </si>
  <si>
    <t>Ocho(8) alianzas estratégicas o convenios realizados para contribuir al desarrollo de la infancia y la adolescencia.ODS 10</t>
  </si>
  <si>
    <t>Número de alianzas estratégicas o convenios realizados para desarrollo de la infancia y la adolescencia</t>
  </si>
  <si>
    <t>Cinco Mil Trescientos Cuarenta y Nueve(5349) cupos garantizados de alimentación escolar. ODS 10</t>
  </si>
  <si>
    <t>Número de cupos de alimentación escolar</t>
  </si>
  <si>
    <t xml:space="preserve">3. Juventud </t>
  </si>
  <si>
    <t>Un(1) Programa Casa de la Juventud creado y en funcionamiento. ODS 10</t>
  </si>
  <si>
    <t>Número de programas creados</t>
  </si>
  <si>
    <t>Cincuenta (50%)  de  implementación de  la  Política Pública de Juventud.  ODS 10</t>
  </si>
  <si>
    <t>Porcentaje    de incremento en la implementación de  la  Política Pública de Juventud.</t>
  </si>
  <si>
    <t>Apoyar al 100% el desarrollo de los programas para la juventud cajiqueña</t>
  </si>
  <si>
    <t xml:space="preserve">Número de cupos disponibles para población joven de 17 a 24 años en programas de formación artística y cultural </t>
  </si>
  <si>
    <t>Quinientos(500) Nuevos cupos para población joven de 17 a 24 años en programas de formación deportiva (en deporte de alto rendimiento)  ODS 10</t>
  </si>
  <si>
    <t>Número de Nuevos cupos para población joven de 17 a 24 años en programas de formación deportiva ODS 10</t>
  </si>
  <si>
    <t>Mil Quinientos(1500) Jóvenes vinculados a actividades de Ciencia, Tecnología, Emprendimiento e Innovación - CTEI. ODS 10</t>
  </si>
  <si>
    <t xml:space="preserve">Número de jóvenes vinculados a actividades de Ciencia, Tecnología, Emprendimiento e Innovación - CTEI </t>
  </si>
  <si>
    <t>Implementar un programa Los primeros genios de la ciencia y la innovación</t>
  </si>
  <si>
    <t>Veinte (20) Alianzas estratégicas o convenios celebrados que contribuyen al desarrollo de la juventud. ODS 17</t>
  </si>
  <si>
    <t>Número de Alianzas estratégicas o convenios celebrados que contribuyen al desarrollo de la juventud garantizados. ODS 17</t>
  </si>
  <si>
    <t>Un(1) Programa dirigido a la prevención, rehabilitación y resocialización de jóvenes en condición de vulnerabilidad. ODS 10</t>
  </si>
  <si>
    <t>Número de  Programas dirigidos a la prevención, rehabilitación y resocialización de jóvenes en condición de vulnerabilidad. ODS 10</t>
  </si>
  <si>
    <t>Ocho(8)  proyectos productivos emprendidos por jóvenes en proceso de rehabilitación creados. ODS 10</t>
  </si>
  <si>
    <t xml:space="preserve">Número de proyectos productivos emprendidos por jóvenes en procesos de rehabilitación creados </t>
  </si>
  <si>
    <t>Un(1) fondo de oportunidades juveniles creado y en funcionamiento. ODS 10</t>
  </si>
  <si>
    <t>Catorce (14) organizaciones juveniles con fortalecimiento. ODS 10</t>
  </si>
  <si>
    <t>Número de  organizaciones juveniles con fortalecimiento  ODS 10</t>
  </si>
  <si>
    <t>Veinte (20) Programas de Emprendimiento Juvenil. ODS 10</t>
  </si>
  <si>
    <t xml:space="preserve">Número de Programas de Emprendimiento Juvenil </t>
  </si>
  <si>
    <t>4. Adulto Mayor</t>
  </si>
  <si>
    <t xml:space="preserve"> 5.Persona Mayor, Experiencia de Vida y Forjador de Identidad.</t>
  </si>
  <si>
    <t>Un(1) Centro de Protección para la Persona Mayor  en operación - construcción. ODS 10</t>
  </si>
  <si>
    <t>Número de Centros de Protección  para la Persona Mayor en operación</t>
  </si>
  <si>
    <t>Un(1) Centro Día para la Persona Mayor en operación</t>
  </si>
  <si>
    <t>Número de Centros Día para la Persona Mayor en operación</t>
  </si>
  <si>
    <t>Una(1) Política  Pública de envejecimiento y vejez formulada e implementada. ODS 10</t>
  </si>
  <si>
    <t>Número de Políticas  Públicas de envejecimiento y vejez.</t>
  </si>
  <si>
    <t>Quince (15)  Programas con  equipo interdisciplinario  dirigidos a las personas mayores. ODS 10</t>
  </si>
  <si>
    <t>Número de  Programas dirigidos a las personas mayores por un equipo interdisciplinario</t>
  </si>
  <si>
    <t>c</t>
  </si>
  <si>
    <t>54.1</t>
  </si>
  <si>
    <t>Doce (12)  Programas dirigidos a las personas mayores por un equipo interdisciplinario  ODS 11</t>
  </si>
  <si>
    <t>54.2</t>
  </si>
  <si>
    <t>Tres (3)  Programas dirigidos a las personas mayores por un equipo interdisciplinario  ODS 12</t>
  </si>
  <si>
    <t>Un(1) Plan  Gerontológico para la atención integral de las personas mayores. ODS 10</t>
  </si>
  <si>
    <t>Número de  Planes  Gerontológicos para la atención integral de las personas mayores.</t>
  </si>
  <si>
    <t>VF- INSTITUCIONALIZACION DEL ADULTO MAYOR</t>
  </si>
  <si>
    <t>VF - RACION SERVIDA ADULTO MAYOR</t>
  </si>
  <si>
    <t>VF- ADICION PARA LA ATENCIÓN INTEGRAL DE PERSONAS MAYORES EN CONDICION DE ABANDONO</t>
  </si>
  <si>
    <t>Cuatrocientos (400)  complementos alimentarios para personas mayores en condición de vulnerabilidad. ODS 10</t>
  </si>
  <si>
    <t>Número de complementos alimentarios para personas mayores en condición de vulnerabilidad garantizados.</t>
  </si>
  <si>
    <t>56.1</t>
  </si>
  <si>
    <t>Doscientos cincuenta  (250)   complementos alimentarios para personas mayores en condición de vulnerabilidad. ODS 11</t>
  </si>
  <si>
    <t>56.2</t>
  </si>
  <si>
    <t>Ciento cincuenta  (150)  complementos alimentarios para personas mayores en condición de vulnerabilidad. ODS 12</t>
  </si>
  <si>
    <t>Tres(3) proyectos productivos generados por personas mayores creados. ODS 10</t>
  </si>
  <si>
    <t xml:space="preserve">Número de proyectos productivos generados por personas mayores creados. </t>
  </si>
  <si>
    <t>Dos(2) actividades de Ciencia, Tecnología, Emprendimiento e Innovación - CTEI dirigidas a personas mayores creadas. ODS 10</t>
  </si>
  <si>
    <t>Número de  actividades de Ciencia, Tecnología, Emprendimiento e Innovación - CTEI dirigidas a personas mayores creadas.</t>
  </si>
  <si>
    <t>5. Mujer, hombre y equidad de genero fortaleza para la paz.</t>
  </si>
  <si>
    <t xml:space="preserve">Una(1)Política Pública para la población LGTBI formulada e implementada. ODS 10. </t>
  </si>
  <si>
    <t>Número de Políticas Públicas para la población LGTBI</t>
  </si>
  <si>
    <t>Número de  Planes de Igualdad y Oportunidades- PIO, adoptado mediante acto administrativo.</t>
  </si>
  <si>
    <t>Cincuenta(50%) de la Política Pública de Mujer y Género implementada.</t>
  </si>
  <si>
    <t xml:space="preserve">Porcentaje  de la Política Pública de Mujer y Género implementada </t>
  </si>
  <si>
    <t>Cuatro(4) Campañas informativas y educativas en torno a la violencia contra la mujer y el hombre y su protección implementadas.</t>
  </si>
  <si>
    <t>Número de campañas informativas y educativas en torno a la violencia contra la mujer y el hombre y su protección implementadas.</t>
  </si>
  <si>
    <t xml:space="preserve">Una(1) Casa de la Mujer creada y en funcionamiento </t>
  </si>
  <si>
    <t>Número de Casas de la Mujer creadas</t>
  </si>
  <si>
    <t xml:space="preserve">Facilitar el otorgamiento de  50 cupos de trabajo  a mujeres cabeza de hogar </t>
  </si>
  <si>
    <t>Un(1)  Consejo Consultivo de Mujer y Género fortalecido y en funcionamiento.  ODS 10</t>
  </si>
  <si>
    <t xml:space="preserve">Número de Consejos Consultivos de Mujer y Género fortalecidos. </t>
  </si>
  <si>
    <t xml:space="preserve">Diez(10) Proyectos productivos sostenibles emprendidos por mujeres implementados. ODS 10 </t>
  </si>
  <si>
    <t>Número de  Proyectos productivos sostenibles emprendidos por mujeres implementados</t>
  </si>
  <si>
    <t xml:space="preserve">Apoyar la implementación del 20% de los proyectos que cumplieron requisitos </t>
  </si>
  <si>
    <t>Realizar un Banco de proyectos por medio de un profesional</t>
  </si>
  <si>
    <t>Diez(10) Proyectos productivos sostenibles emprendidos por mujeres implementados. ODS 10</t>
  </si>
  <si>
    <t xml:space="preserve">Realizar una categorización de proyectos productivos  de mujeres  </t>
  </si>
  <si>
    <t>Capacitar al 100% de los emprendedores en Plan de negocios</t>
  </si>
  <si>
    <t>Número de  Proyectos de Ciencia, Tecnología, Emprendimiento e Innovación - CTEI, implementados.</t>
  </si>
  <si>
    <t>Cinco(5) Proyectos productivos sostenibles emprendidos por población LGTBI, implementados. ODS 10</t>
  </si>
  <si>
    <t>Número de proyectos  productivos sostenibles emprendidos por población implementados</t>
  </si>
  <si>
    <t>Una (1) Mesa  de participación de la población LGTBI fortalecida. ODS 10</t>
  </si>
  <si>
    <t>Número de Mesas  de participación de la población LGTBI fortalecidas</t>
  </si>
  <si>
    <t>Un(1)  programa que promueve la protección de los derechos y la promulgación de los deberes, la actividad física, el desarrollo de los talentos de la Mujer y la población LGBTI creado.  ODS 10</t>
  </si>
  <si>
    <t>Número de programas que promueven la protección de los derechos y la promulgación de los deberes, la actividad física, el desarrollo de los talentos de la Mujer y la población LGTBI  creados.</t>
  </si>
  <si>
    <t xml:space="preserve">Un(1) Proyecto de Ciencia, Tecnología, Emprendimiento e Innovación - CTEI, desarrollados por población LGTBI creado. </t>
  </si>
  <si>
    <t xml:space="preserve">Número de  Proyectos de Ciencia, Tecnología, Emprendimiento e Innovación - CTEI, desarrollados por población LGTBI creados. </t>
  </si>
  <si>
    <t xml:space="preserve"> 7 . Cajicá Incluyente para la Paz.</t>
  </si>
  <si>
    <t>Una(1) Institucionalización Municipal de la Atención a la población en condición de Discapacidad.  ODS 10</t>
  </si>
  <si>
    <t>Número de  Institucionalizaciones Municipales de la Atención a la población en condición de Discapacidad creadas</t>
  </si>
  <si>
    <t xml:space="preserve">Cincuenta(50%) de la Política Pública de discapacidad implementada.ODS 10 </t>
  </si>
  <si>
    <t xml:space="preserve">Porcentaje  de la Política Pública de Discapacidad implementada </t>
  </si>
  <si>
    <t>Un(1) Comité Municipal de Discapacidad fortalecido y en funcionamiento. ODS 10</t>
  </si>
  <si>
    <t>Número de fortalecimientos al Comité Municipal de Discapacidad realizados</t>
  </si>
  <si>
    <t>Número de fortalecimientos al Banco de ayudas técnicas realizados</t>
  </si>
  <si>
    <t>Doce (12) Programas de Atención Integral  dirigidos a población con discapacidad.  ODS 10</t>
  </si>
  <si>
    <t>Número de  Programas de Atención Integral  dirigidos a población con discapacidad garantizados</t>
  </si>
  <si>
    <t>VFGarantizar al 100% el funcionamiento de la unidad de discapacitados</t>
  </si>
  <si>
    <t>Un(1) Vehículo adquirido para el traslado de personas en condición de discapacidad. ODS 10</t>
  </si>
  <si>
    <t>Número de  Vehículos adquiridos para el traslado de personas en condición de discapacidad adquiridos</t>
  </si>
  <si>
    <t>Diez(10) escenarios  recreativos para personas en condición de discapacidad creados. ODS 10</t>
  </si>
  <si>
    <t>Número de escenarios  recreativos para personas en condición de discapacidad creados.</t>
  </si>
  <si>
    <t>Dos (2) proyectos productivos y/o generación de ingresos para población adulta en situación de discapacidad o sus cuidadores. ODS 10</t>
  </si>
  <si>
    <t>Número de  proyectos productivos y/o generación de ingresos para población adulta en situación de discapacidad o sus cuidadores.</t>
  </si>
  <si>
    <t xml:space="preserve"> Tres(3) Proyectos de Ciencia, Tecnología, Emprendimiento e Innovación - CTE, que benefician población en condición de discapacidad implementados. ODS 10</t>
  </si>
  <si>
    <t xml:space="preserve"> 8. Cajicá Da la Mano.</t>
  </si>
  <si>
    <t>Un(1) Programa más familias en acción en operación. ODS 1</t>
  </si>
  <si>
    <t>Número de Programas Más Familias en Acción en operación. ODS 1</t>
  </si>
  <si>
    <t>Un(1) Programa Colombia Mayor en operación ODS 1.</t>
  </si>
  <si>
    <t>Número de Programas Colombia Mayor en operación</t>
  </si>
  <si>
    <t>Una(1) Estrategia Red Unidos en operación. ODS 1</t>
  </si>
  <si>
    <t>Número de Estrategias Red Unidos en operación.</t>
  </si>
  <si>
    <t>Un(1) Banco de Alimentos en operación. ODS 1</t>
  </si>
  <si>
    <t>Número de  Banco de Alimentos en operación</t>
  </si>
  <si>
    <t>Garantizar al 100% el funcionamiento del Banco de alimentos</t>
  </si>
  <si>
    <t xml:space="preserve"> VF -ARRENDAMIENTO BODEGA BANCO DE ALIMENTOS</t>
  </si>
  <si>
    <t>Treinta(30)  proyectos productivos implementados para ser desarrollados por población en condición de pobreza. ODS 1</t>
  </si>
  <si>
    <t>Financiar  530  cupos  para acceder al bachillerato por ciclos.</t>
  </si>
  <si>
    <t>7. Población en condición de pobreza.</t>
  </si>
  <si>
    <t>Un(1) Programa de Atención Integral a las Víctimas del Conflicto Armado formulado e implementado. ODS 2</t>
  </si>
  <si>
    <t>Número de Programas de Atención Integral a las Víctimas del Conflicto Armado.</t>
  </si>
  <si>
    <t>SECRETARIA DE GOBIERNO Y PARTICIPACION COMUNITARIA</t>
  </si>
  <si>
    <t>8. Educación</t>
  </si>
  <si>
    <t xml:space="preserve"> 9. Calidad Educativa Nuestro Compromiso.</t>
  </si>
  <si>
    <t>Una(1) Institución Educativa Departamental con Jornada Única. ODS 4</t>
  </si>
  <si>
    <t xml:space="preserve">Número Instituciones Educativas Departamentales con Jornada Única. </t>
  </si>
  <si>
    <t>89.1</t>
  </si>
  <si>
    <t>Una(1) Institución Educativa Departamental con Jornada Única garantizada. ODS 4</t>
  </si>
  <si>
    <t xml:space="preserve">Número Instituciones Educativas Departamentales con Jornada Única garantizada. </t>
  </si>
  <si>
    <t>89.2</t>
  </si>
  <si>
    <t>Dos (2)  Instituciones Educativas Departamentales con Jornada Única implementada. ODS 4</t>
  </si>
  <si>
    <t>Número de  Instituciones Educativas Departamentales con Jornada Única implementada</t>
  </si>
  <si>
    <t>Seis(6) Instituciones Educativas Departamentales fortalecidas, mantenidas y dotadas. ODS 4</t>
  </si>
  <si>
    <t>Número de  Instituciones Educativas Departamentales fortalecidas, mantenidas y dotadas</t>
  </si>
  <si>
    <t>VF. ADICION Y PRORROGA  AL CONTRATO DE ASEO DE LAS  LA IED DEL MUNICIPIO DE CAJICA, Y POLITECNICO DE LA SABANA</t>
  </si>
  <si>
    <t xml:space="preserve">Garantizar  al  100% en el año la publicación  y divulgación de los programas de calidad educativa. </t>
  </si>
  <si>
    <t>Veinticuatro(24) Profesionales del Equipo Interdisciplinario en las Instituciones Educativas Departamentales para apoyo psicosocial .  ODS 4</t>
  </si>
  <si>
    <t xml:space="preserve">Número de Profesionales del Equipo Interdisciplinario en las Instituciones Educativas Departamentales para apoyo psicosocial </t>
  </si>
  <si>
    <t xml:space="preserve">Número de personas de  apoyo para fortalecer la prestación de servicios educativos </t>
  </si>
  <si>
    <t>Un(1) Premio a la mejor experiencia pedagógica en aula "Premio al Maestro Forjador del Futuro Entregado.  ODS 4</t>
  </si>
  <si>
    <t>Número de Premios a la mejor experiencia pedagógica en aula "Premio al Maestro Forjador del Futuro Entregados</t>
  </si>
  <si>
    <t>Realizar un concurso "premio maestro forjador del futuro  (Acuerdo No 14/2001), con el apoyo de la Universidad de la Sabana</t>
  </si>
  <si>
    <t>Una(1) Alianza y/o convenio para fortalecer el transporte escolar y universitario municipal realizado. ODS 17</t>
  </si>
  <si>
    <t>Número de Una(1) Alianzas y/o convenios para fortalecer el transporte escolar y universitario municipal realizados</t>
  </si>
  <si>
    <t>Doscientos(200) beneficiados con la  Bolsa de crédito con el ICETEX. ODS 10</t>
  </si>
  <si>
    <t>Número de beneficiados  con el fortalecimiento económico de la Bolsa de crédito con el ICETEX</t>
  </si>
  <si>
    <t>96.1</t>
  </si>
  <si>
    <t>Ochenta y Dos(82) beneficiados garantizados con el fortalecimiento económico de la Bolsa de crédito con el ICETEX. ODS 10</t>
  </si>
  <si>
    <t>Número de beneficiados garantizados con el fortalecimiento económico de la Bolsa de crédito con el ICETEX</t>
  </si>
  <si>
    <t>96.2</t>
  </si>
  <si>
    <t>Ciento Dieciocho(118) nuevos beneficiados con el fortalecimiento económico de la Bolsa de crédito con el ICETEX. ODS 11</t>
  </si>
  <si>
    <t>Número de nuevos beneficiados con el fortalecimiento económico de la Bolsa de crédito con el ICETEX</t>
  </si>
  <si>
    <t>Una(1) Alianza estratégica con el Colegio Liceo Francés realizada ODS 10</t>
  </si>
  <si>
    <t>Número de Alianzas estratégicas con el Colegio Liceo Francés realizadas</t>
  </si>
  <si>
    <t>Cuatro(4) Alianzas o convenios celebrados para la fortalecer la calidad educativa  ODS 17</t>
  </si>
  <si>
    <t xml:space="preserve">Número de  Alianzas o convenios celebrados </t>
  </si>
  <si>
    <t>Doscientos Cincuenta(250)  Cupos garantizados para formar bachillerato por ciclos para la población vulnerable ODS 10</t>
  </si>
  <si>
    <t xml:space="preserve">Número de Cupos garantizados para formar bachillerato por ciclos para la población vulnerable </t>
  </si>
  <si>
    <t>10. Educación para la Competitividad</t>
  </si>
  <si>
    <t>Cuarenta y Cinco(45) Cupos  para  fortalecer el idioma ingles en docentes nivel C1. ODS 4</t>
  </si>
  <si>
    <t>Número de Cupos  para  fortalecer el idioma ingles en docentes nivel C1.</t>
  </si>
  <si>
    <t>Dos Mil(2000) nuevos cupos para estudiantes,  para fortalecer el Idioma Ingles nivel A2.1 ODS 4</t>
  </si>
  <si>
    <t>Número de nuevos cupos para estudiantes,  para fortalecer el Idioma Ingles nivel A2</t>
  </si>
  <si>
    <t>Sesenta y seis (66) cupos  para formar docentes en nivel de maestría. ODS 4</t>
  </si>
  <si>
    <t>Número de cupos para formar docentes en nivel de maestría. ODS 4</t>
  </si>
  <si>
    <t>Una(1) Capacitación frente al proceso de reconciliación tolerancia y convivencia enmarcada en la PAZ  realizada. ODS 10</t>
  </si>
  <si>
    <t>Número de capacitaciones frente al proceso de reconciliación tolerancia y convivencia enmarcada en la PAZ  realizadas</t>
  </si>
  <si>
    <t>Seiscientos cincuenta(650MB) de ancho de banda . ODS 16</t>
  </si>
  <si>
    <t xml:space="preserve">Número de MB en ancho de banda </t>
  </si>
  <si>
    <t xml:space="preserve">Número Profesionales  que permiten el acceso a la conectividad </t>
  </si>
  <si>
    <t>Nueve Mil (9000) Estudiantes  que se benefician con dispositivos tecnológicos y acceso a manejo de plataforma para acceder a la conectividad de las Instituciones Educativas Departamentales ODS 4</t>
  </si>
  <si>
    <t>Número de Estudiantes  que se benefician con dispositivos tecnológicos y acceso a manejo de plataforma para acceder a la conectividad de las Instituciones Educativas Departamentales</t>
  </si>
  <si>
    <t>Un(1) Programa Leo y comprendo en Cajicá formulado e implementado. ODS 4</t>
  </si>
  <si>
    <t>Número de Programas Leo y comprendo en Cajicá formulados e implementados</t>
  </si>
  <si>
    <t xml:space="preserve"> Realizar 104  horas anuales  de literatura e ingles  (52  horas anuales en literatura y 52 horas en ingles)   para estudiantes de grados 2 y 3 </t>
  </si>
  <si>
    <t>9.1.  Agua Potable y Saneamiento Básico. Servicio de Acueducto</t>
  </si>
  <si>
    <t xml:space="preserve"> 11.Servicios Públicos Eficientes y de Calidad.</t>
  </si>
  <si>
    <t>Dos fuentes de suministro  de agua seguro y permanente ODS 6</t>
  </si>
  <si>
    <t xml:space="preserve">Numero de fuentes de suministro seguro y permanente </t>
  </si>
  <si>
    <t xml:space="preserve">EPC - Empresa Pública de  Acueducto y Alcantarillado </t>
  </si>
  <si>
    <t>108.1</t>
  </si>
  <si>
    <t>Una(1) fuente de suministro seguro y permanente en funcionamiento. ODS 6</t>
  </si>
  <si>
    <t>108.2</t>
  </si>
  <si>
    <t>Una(1) Nueva fuente de suministro de agua seguro y permanente  ODS 6</t>
  </si>
  <si>
    <t xml:space="preserve">Número de Nuevas fuentes de suministro seguro y permanente </t>
  </si>
  <si>
    <t>Diez(10%) de incremento en la implementación del Plan maestro de acueducto actualizado  ODS 6</t>
  </si>
  <si>
    <t>Porcentaje  de  implementación del Plan maestro de acueducto</t>
  </si>
  <si>
    <t>Diez(10%) de incremento en la implementación del Plan maestro de acueducto actualizado  ODS 7</t>
  </si>
  <si>
    <t>Mantener el fondo de solidaridad  y redistribución del ingreso</t>
  </si>
  <si>
    <t>Dos(2) Tanques de almacenamiento para la distribución construidos y en funcionamiento ODS 6</t>
  </si>
  <si>
    <t xml:space="preserve">Número de  tanques de almacenamiento para la distribución </t>
  </si>
  <si>
    <t>Realizar los estudios y diseños de dos tanques de Compensación</t>
  </si>
  <si>
    <t>9.2.  Agua Potable y Saneamiento Básico. Servicio de alcantarillado</t>
  </si>
  <si>
    <t>Treinta Cinco(35%) de  avance en la implementación del Plan Maestro de Alcantarillado. ODS 6</t>
  </si>
  <si>
    <t>Porcentaje de implementación del Plan Maestro de Alcantarillado</t>
  </si>
  <si>
    <t>9.3.  Agua Potable y Saneamiento Básico. Servicio de aseo</t>
  </si>
  <si>
    <t>Ochenta(80%) de avance en   implementación del Plan de Gestión Integral de Residuos Sólidos (pgirs). ODS 6</t>
  </si>
  <si>
    <t xml:space="preserve">Porcentaje  de incremento para fortalecer la  implementación del Plan de Gestión Integral de Residuos Sólidos (pgirs) </t>
  </si>
  <si>
    <t>Desarrollar 450 capacitaciones y seguimientos a establecimientos comerciales, principalmente comerciantes de la Cra. 6ta, Diagonal 4ta, Gran Colombia y Avenida Cavelier.</t>
  </si>
  <si>
    <t>Ochenta(80%) de avance en   implementación del Plan de Gestión Integral de Residuos Sólidos (pgirs). ODS 7</t>
  </si>
  <si>
    <t>Desarrollar 20 capacitaciones y seguimiento a las industrias del municipio.</t>
  </si>
  <si>
    <t>Ochenta(80%) de avance en   implementación del Plan de Gestión Integral de Residuos Sólidos (pgirs). ODS 8</t>
  </si>
  <si>
    <t>Ochenta(80%) de avance en   implementación del Plan de Gestión Integral de Residuos Sólidos (pgirs). ODS 9</t>
  </si>
  <si>
    <t>Ochenta(80%) de avance en   implementación del Plan de Gestión Integral de Residuos Sólidos (pgirs). ODS 10</t>
  </si>
  <si>
    <t>Ochenta(80%) de avance en   implementación del Plan de Gestión Integral de Residuos Sólidos (pgirs). ODS 12</t>
  </si>
  <si>
    <t>Treinta(30%) de avance en la implementación para fortalecer el programa de entrega de canecas verdes  y separación en la fuente de residuos orgánicos.  ODS 6</t>
  </si>
  <si>
    <t xml:space="preserve">Porcentaje de incremento  en la implementación para fortalecer el programa de entrega de canecas verdes  y separación en la fuente de residuos orgánicos. </t>
  </si>
  <si>
    <t>Un(1) Proyecto de   Compostera Municipal formulado e implementado. ODS 6</t>
  </si>
  <si>
    <t>Número de Proyectos de   Compostera Municipal formulados e implementados</t>
  </si>
  <si>
    <t xml:space="preserve">Implementar el 30% el programa de compostera municipal </t>
  </si>
  <si>
    <t>10. Cultura</t>
  </si>
  <si>
    <t>12. Arte y Cultura: Vida y Convivencia</t>
  </si>
  <si>
    <t>un(1) Programa cultural para la población en condición de discapacidad implementado. ODS 3</t>
  </si>
  <si>
    <t xml:space="preserve">Número de Programas culturales para la población en condición de discapacidad  </t>
  </si>
  <si>
    <t>Veinte(20)  Escuelas de formación en funcionamiento garantizado. ODS 3</t>
  </si>
  <si>
    <t>Número de  Escuelas de formación en funcionamiento</t>
  </si>
  <si>
    <t>117.1</t>
  </si>
  <si>
    <t>117.2</t>
  </si>
  <si>
    <t>Número de Nuevas escuelas de formación en funcionamiento</t>
  </si>
  <si>
    <t xml:space="preserve">Número de programas de certificación  por niveles para el talento Cajiqueño que participen de los procesos de formación cultural   </t>
  </si>
  <si>
    <t>Noventa (90) profesionales para el fortalecimiento técnico y administrativo de los procesos artísticos   ODS 8</t>
  </si>
  <si>
    <t xml:space="preserve">Número de  profesionales para el fortalecimiento técnico y administrativo de los procesos artísticos  </t>
  </si>
  <si>
    <t xml:space="preserve">Número de Escuelas de formación fortalecidas, con dotación, accesorios y mantenimiento de instrumentos para el desarrollo de las manifestaciones artísticas </t>
  </si>
  <si>
    <t>Un(1) Parque automotor del Instituto Municipal de Cultura y Turismo - IMCT fortalecido (compra de camioneta) . ODS 9</t>
  </si>
  <si>
    <t xml:space="preserve">Número de  Parque automotor del Instituto Municipal de Cultura y Turismo - IMCT </t>
  </si>
  <si>
    <t>Número de cupos  de Estudiantes de las Instituciones Educativas Departamentales grado 6° a 9°</t>
  </si>
  <si>
    <t>Número de  Niños y Niñas con atención de 6-12 años en condiciones de vulnerabilidad</t>
  </si>
  <si>
    <t xml:space="preserve">Número de Programas de actividades culturales con dotación. </t>
  </si>
  <si>
    <t>Trescientos Cincuenta(350) Festivales artísticos y culturales 
Intercambios artísticos y culturales
participación en eventos culturales municipales, regionales,  nacionales e internacionales. ODS 10</t>
  </si>
  <si>
    <t>Número de  Festivales artísticos y culturales 
Intercambios artísticos y culturales
participación en eventos culturales municipales, regionales,  nacionales e internacionales.</t>
  </si>
  <si>
    <t>Trescientos Cincuenta(350) Festivales artísticos y culturales 
Intercambios artísticos y culturales
participación en eventos culturales municipales, regionales,  nacionales e internacionales. ODS 11</t>
  </si>
  <si>
    <t>Trescientos Cincuenta(350) Festivales artísticos y culturales 
Intercambios artísticos y culturales
participación en eventos culturales municipales, regionales,  nacionales e internacionales. ODS 12</t>
  </si>
  <si>
    <t>Trescientos Cincuenta(350) Festivales artísticos y culturales 
Intercambios artísticos y culturales
participación en eventos culturales municipales, regionales,  nacionales e internacionales. ODS 13</t>
  </si>
  <si>
    <t>Trescientos Cincuenta(350) Festivales artísticos y culturales 
Intercambios artísticos y culturales
participación en eventos culturales municipales, regionales,  nacionales e internacionales. ODS 14</t>
  </si>
  <si>
    <t>Trescientos Cincuenta(350) Festivales artísticos y culturales 
Intercambios artísticos y culturales
participación en eventos culturales municipales, regionales,  nacionales e internacionales. ODS 16</t>
  </si>
  <si>
    <t xml:space="preserve">Realizar un Concurso Nacional de Duetos </t>
  </si>
  <si>
    <t>Trescientos Cincuenta(350) Festivales artísticos y culturales 
Intercambios artísticos y culturales
participación en eventos culturales municipales, regionales,  nacionales e internacionales. ODS 17</t>
  </si>
  <si>
    <t xml:space="preserve">Realizar un festival de coros </t>
  </si>
  <si>
    <t>Trescientos Cincuenta(350) Festivales artísticos y culturales 
Intercambios artísticos y culturales
participación en eventos culturales municipales, regionales,  nacionales e internacionales. ODS 18</t>
  </si>
  <si>
    <t>Trescientos Cincuenta(350) Festivales artísticos y culturales 
Intercambios artísticos y culturales
participación en eventos culturales municipales, regionales,  nacionales e internacionales. ODS 19</t>
  </si>
  <si>
    <t xml:space="preserve">Realizar un Festival de Rock </t>
  </si>
  <si>
    <t>Trescientos Cincuenta(350) Festivales artísticos y culturales 
Intercambios artísticos y culturales
participación en eventos culturales municipales, regionales,  nacionales e internacionales. ODS 20</t>
  </si>
  <si>
    <t>Trescientos Cincuenta(350) Festivales artísticos y culturales 
Intercambios artísticos y culturales
participación en eventos culturales municipales, regionales,  nacionales e internacionales. ODS 21</t>
  </si>
  <si>
    <t>Trescientos Cincuenta(350) Festivales artísticos y culturales 
Intercambios artísticos y culturales
participación en eventos culturales municipales, regionales,  nacionales e internacionales. ODS 22</t>
  </si>
  <si>
    <t>Apoyar al 100% las festividades navideñas ( novena, aguinaldo navideño)</t>
  </si>
  <si>
    <t>Dos(2) Producciones culturales a cargo el Instituto de cultura . ODS 10</t>
  </si>
  <si>
    <t xml:space="preserve">Número de producciones culturales a cargo el Instituto de cultura. </t>
  </si>
  <si>
    <t>Un(1) Proyecto de Innovación Cultural operando y sostenible ODS 10</t>
  </si>
  <si>
    <t xml:space="preserve">Número de Proyectos de Innovación Cultural operando y sostenibles </t>
  </si>
  <si>
    <t>Diez(10) Emprendimientos culturales formulados por estudiantes del Instituto ODS 10</t>
  </si>
  <si>
    <t>Apoyar el desarrollo de 10 emprendimientos culturales</t>
  </si>
  <si>
    <t>Un(1) Programa para promoción y divulgación de  eventos culturales y turísticos ODS 10</t>
  </si>
  <si>
    <t>Número de Programas para promoción y divulgación de  eventos culturales y turísticos</t>
  </si>
  <si>
    <t xml:space="preserve"> 13. Nuestra Identidad Compromiso de Todos</t>
  </si>
  <si>
    <t>Un(1) Programa de rescate e identidad Cajiqueña formulado e implementado ODS 10</t>
  </si>
  <si>
    <t>Número de Programas creados de rescate e identidad Cajiqueña formulados e implementados</t>
  </si>
  <si>
    <t xml:space="preserve">Dos(2)  Bibliotecas con mantenimiento y fortalecidas con conectividad. ODS 10 </t>
  </si>
  <si>
    <t xml:space="preserve">Número de Bibliotecas con mantenimiento y fortalecidas con conectividad. ODS 10 </t>
  </si>
  <si>
    <t>Tres(3) Bibliobancos físicos y virtuales  en funcionamiento apoyan la  red de bibliotecas garantizados ODS 10</t>
  </si>
  <si>
    <t>Seis(6) Bibliobancos físicos y virtuales adquiridos Y en funcionamiento para la red de bibliotecas  ODS 10</t>
  </si>
  <si>
    <t xml:space="preserve">Número de  Bibliobancos físicos y virtuales adquiridos para la red de bibliotecas  </t>
  </si>
  <si>
    <t>132.1</t>
  </si>
  <si>
    <t xml:space="preserve">Número de  Bibliobancos físicos y virtuales adquiridos para la red de bibliotecas garantizados </t>
  </si>
  <si>
    <t>132.2</t>
  </si>
  <si>
    <t>Tres(3) Nuevos Bibliobancos físicos y virtuales adquiridos para la red de bibliotecas. ODS 10</t>
  </si>
  <si>
    <t>Número de Nuevos Bibliobancos físicos y virtuales adquiridos para la red de bibliotecas</t>
  </si>
  <si>
    <t>Dos (2) Profesional capacitado en formación de atención a bibliotecas  ODS 10</t>
  </si>
  <si>
    <t xml:space="preserve">Número de  profesionales capacitados en formación de atención a bibliotecas  </t>
  </si>
  <si>
    <t>Número de  programas para facilitar el acceso a la comunidad a los materiales de la red de bibliotecas.</t>
  </si>
  <si>
    <t>134.1</t>
  </si>
  <si>
    <t>Trece(13) programas para facilitar el acceso a la comunidad a los materiales de la red de bibliotecas garantizados. ODS 10</t>
  </si>
  <si>
    <t>134.2</t>
  </si>
  <si>
    <t>Tres(3) Nuevos programas para facilitar el acceso a la comunidad a los materiales de la red de bibliotecas. ODS 11</t>
  </si>
  <si>
    <t>Número de Nuevos programas para facilitar el acceso a la comunidad a los materiales de la red de bibliotecas.</t>
  </si>
  <si>
    <t>11. Salud</t>
  </si>
  <si>
    <t xml:space="preserve"> 15.Asegurarte, Nuestro Compromiso.</t>
  </si>
  <si>
    <t>Número de  Base de datos de aseguramiento actualizadas</t>
  </si>
  <si>
    <t>SECRETARIA DE SALUD</t>
  </si>
  <si>
    <t>Ocho(8) Campañas de promoción al aseguramiento de régimen subsidiado  ODS 3</t>
  </si>
  <si>
    <t>Número de  Campañas de promoción al aseguramiento  ODS 3</t>
  </si>
  <si>
    <t xml:space="preserve">Número de Base de datos de aseguramiento actualizadas </t>
  </si>
  <si>
    <t xml:space="preserve">Número de campañas de promoción al aseguramiento </t>
  </si>
  <si>
    <t>Novena (90) Actividades realizadas a las unidades productivas formales e informales para promover espacios laborales, saludables y protectores para madres gestantes y lactantes. ODS 3</t>
  </si>
  <si>
    <t xml:space="preserve">Número de Actividades realizadas a las unidades productivas formales e informales para promover espacios laborales, saludables y protectores para madres gestantes y lactantes </t>
  </si>
  <si>
    <t>Número de bases  de datos de aseguramiento</t>
  </si>
  <si>
    <t>Número de convenios realizados</t>
  </si>
  <si>
    <t xml:space="preserve"> 16. Prestación de servicios con calidad y respeto</t>
  </si>
  <si>
    <t>Un(1) Seguimiento a los planes de mejoramiento a EPSs e IPSs con puntaje inferior al estándar  exigido (95%). ODS 3</t>
  </si>
  <si>
    <t>Número de seguimientos a los planes de mejoramiento realizados</t>
  </si>
  <si>
    <t xml:space="preserve">Un(1)  Sistema de medición de la satisfacción del usuario en operación ODS 3 </t>
  </si>
  <si>
    <t>Número de  Mantenimientos a un Sistema de medición de la satisfacción del usuario</t>
  </si>
  <si>
    <t xml:space="preserve">Número de Visitas de seguimiento y acompañamiento </t>
  </si>
  <si>
    <t>Número de Visitas  de seguimiento  y acompañamiento a los prestadores que operan en el municipio.</t>
  </si>
  <si>
    <t>Número de visitas de seguimiento  y acompañamiento a los prestadores que operan en el municipio realizadas</t>
  </si>
  <si>
    <t>Un(1) Programa anual de la Ruta Saludable   ODS 3</t>
  </si>
  <si>
    <t>Número de programas de ruta saludable</t>
  </si>
  <si>
    <t>Cuatro(4) Proyectos viabilizados para el fortalecimiento de Empresa Social del estado Profesor Jorge Cavelier. ODS 4</t>
  </si>
  <si>
    <t>Número de proyectos viabilizados garantizados</t>
  </si>
  <si>
    <t xml:space="preserve"> 17. Cuida tu salud mejora tu vida.</t>
  </si>
  <si>
    <t>Doscientas(200) Actividades lúdico pedagógicas para la prevención de todo tipo de maltrato ODS 3</t>
  </si>
  <si>
    <t>Número de Actividades lúdico pedagógicas para la prevención de todo tipo de maltrato</t>
  </si>
  <si>
    <t>Cien(100%) de la Estrategia de Atención Integral de las Enfermedades Prevalentes de la Infancia (AIEPI)  implementada</t>
  </si>
  <si>
    <t xml:space="preserve">Porcentaje de implementación de la Estrategia de Atención Integral de las Enfermedades Prevalentes de la Infancia (AIEPI) </t>
  </si>
  <si>
    <t>Cuatro(4) seguimientos  anuales a la Política Pública de seguridad alimentaria ODS 3</t>
  </si>
  <si>
    <t>Número de seguimientos anuales realizados</t>
  </si>
  <si>
    <t>Treinta y seis mil (36.000) visitas para la focalización del riesgo en salud para la demanda de servicios según hallazgo realizadas ODS 3</t>
  </si>
  <si>
    <t>Número de visitas  para la focalización del riesgo en salud para la demanda de servicios según hallazgo realizadas</t>
  </si>
  <si>
    <t xml:space="preserve">Porcentaje de reuniones desarrolladas anualmente  de los comités de participación social y vigilancia epidemiológica </t>
  </si>
  <si>
    <t>Porcentaje de  actividades realizadas</t>
  </si>
  <si>
    <t>Trescientos sesenta (360) Actividades realizadas a las unidades productivas formales e informales para promover espacios laborales  saludables y  protectores para madres gestantes y lactantes. ODS 3</t>
  </si>
  <si>
    <t>Número de Actividades realizadas a las unidades productivas formales e informales para promover espacios laborales  saludables y  protectores para madres gestantes y lactantes</t>
  </si>
  <si>
    <t>12. Vivienda</t>
  </si>
  <si>
    <t>18. Cajiqueños con Viviendas Dignas, Seguras y en Paz</t>
  </si>
  <si>
    <t>Setecientos(700) subsidios para vivienda nueva entregados ODS 1</t>
  </si>
  <si>
    <t>Número de subsidios para vivienda nueva entregados</t>
  </si>
  <si>
    <t>Entregar 574 subsidios para la compra de vivienda nueva en el Municipio. ( subsidios de 5 millones)</t>
  </si>
  <si>
    <t>INSVIVIENDA</t>
  </si>
  <si>
    <t>Número de subsidios entregados</t>
  </si>
  <si>
    <t>Sesenta (60) Procesos de legalización de predios realizados. ODS 1</t>
  </si>
  <si>
    <t>Número de Procesos de legalización de predios realizados</t>
  </si>
  <si>
    <t xml:space="preserve">Trecientos (300) Subsidios para mejoramiento de viviendas. ODS 10 </t>
  </si>
  <si>
    <t>Número de Subsidios para el mejoramiento de viviendas  entregados</t>
  </si>
  <si>
    <t>Trecientos (300) Subsidios para mejoramiento de viviendas. ODS 10</t>
  </si>
  <si>
    <t>Un(1) Censo Social y de Vivienda realizado ODS 10</t>
  </si>
  <si>
    <t>Numero de Censos Sociales realizados</t>
  </si>
  <si>
    <t>Una(1) Formulación e implementación de la Política Pública de vivienda ODS 11</t>
  </si>
  <si>
    <t>Número de Políticas Públicas de Vivienda formuladas e implementadas</t>
  </si>
  <si>
    <t>13. Deporte y Recreación</t>
  </si>
  <si>
    <t>19. Deporte Seguro una Oportunidad de Vida Para Todos.</t>
  </si>
  <si>
    <t>Ochenta(80%) de fortalecimiento institucional  de INSDEPORTES con enfoque incluyente.</t>
  </si>
  <si>
    <t>Porcentaje de Fortalecimiento de INSDEPORTES con enfoque incluyente</t>
  </si>
  <si>
    <t xml:space="preserve">Mantenimiento preventivo y correctivo a la Camioneta que se encuentra a cargo de INSDEPORTES </t>
  </si>
  <si>
    <t xml:space="preserve">Número de Comités interdisciplinario para la planificación del entrenamiento implementados </t>
  </si>
  <si>
    <t>Ocho(8) Escenarios deportivos con sistemas de seguridad implementado ODS 10</t>
  </si>
  <si>
    <t xml:space="preserve">Número de Escenarios deportivos con sistemas de seguridad implementado </t>
  </si>
  <si>
    <t>Un(1) Comité de seguridad para el deporte en Cajicá implementado ODS 3</t>
  </si>
  <si>
    <t xml:space="preserve">Número de Comités de seguridad para el deporte en Cajicá implementados </t>
  </si>
  <si>
    <t>Dotar al comité de seguridad y paz de indumentaria para el reconocimiento en los diferentes eventos.</t>
  </si>
  <si>
    <t>Treinta(30) Espacios deportivos con mantenimiento y mejoras ODS 3</t>
  </si>
  <si>
    <t>Número de Espacios deportivos con mantenimiento</t>
  </si>
  <si>
    <t>168.1</t>
  </si>
  <si>
    <t>168.2</t>
  </si>
  <si>
    <t>Treinta(30) Espacios deportivos con mejoras . ODS 3</t>
  </si>
  <si>
    <t>Número de Espacios deportivos con  mejoras</t>
  </si>
  <si>
    <t>Número de Escuelas con implementación y dotación garantizadas</t>
  </si>
  <si>
    <t>169.1</t>
  </si>
  <si>
    <t>169.2</t>
  </si>
  <si>
    <t xml:space="preserve">Número de Nuevas  Escuelas con implementación y dotación realizada </t>
  </si>
  <si>
    <t>Sesenta(60)  Instructores que imparten formación ODS 3</t>
  </si>
  <si>
    <t>Número de  Instructores que imparten formación</t>
  </si>
  <si>
    <t>Trescientos(300) Nuevos Adultos mayores que realizan Actividad física moderada. ODS 3</t>
  </si>
  <si>
    <t>Número de Adultos mayores que realizan Actividad física moderada.</t>
  </si>
  <si>
    <t xml:space="preserve">Entradas a los escenarios deportivos </t>
  </si>
  <si>
    <t>Mil Cincuenta(1050) Personas que realizan actividades recreativas y manejo del tiempo libre ODS 3</t>
  </si>
  <si>
    <t xml:space="preserve">Número de Personas que realizan actividades recreativas y manejo del tiempo libre </t>
  </si>
  <si>
    <t>172.1</t>
  </si>
  <si>
    <t>Setecientos Cincuenta(750) Personas que realizan actividades recreativas y manejo del tiempo libre garantizadas ODS 3</t>
  </si>
  <si>
    <t>Número de personas que realizan actividades recreativas y manejo del tiempo libre garantizadas</t>
  </si>
  <si>
    <t>172.2</t>
  </si>
  <si>
    <t>Cien (100) Nuevas personas que realizan actividades recreativas y manejo del tiempo libre ODS 3</t>
  </si>
  <si>
    <t xml:space="preserve">Número de  Nuevas personas que realizan actividades recreativas y manejo del tiempo libre </t>
  </si>
  <si>
    <t>Número de personas  con reducción del sedentarismo de 40-60 años</t>
  </si>
  <si>
    <t>Cuatro(4) programas dotados para implementar el deporte social y comunitario. ODS 3</t>
  </si>
  <si>
    <t xml:space="preserve">Número de programas dotados para para implementar el deporte social y comunitario </t>
  </si>
  <si>
    <t>Dos Mil Seiscientos Sesenta y Tres(2663) Estudiantes del grado 6° a 9° de las Instituciones Educativas Departamentales apoyados para el acceso de los servicios deportivos  "Jornada complementaria " ODS 3</t>
  </si>
  <si>
    <t xml:space="preserve">Número  de Estudiantes del grado 6° a 9° de las Instituciones Educativas Departamentales </t>
  </si>
  <si>
    <t xml:space="preserve">Número  Comités deportivos de las JAC del municipio acompañados </t>
  </si>
  <si>
    <t>Número de caracterizaciones de deportistas de AR</t>
  </si>
  <si>
    <t>Seguimiento y control de procesos de entrenamiento de alto rendimiento</t>
  </si>
  <si>
    <t>Un(1) Plan de gestión para el ingreso a la educación superior  implementado para  deportistas de alto rendimiento . ODS 3</t>
  </si>
  <si>
    <t xml:space="preserve">Número de  Planes de gestión para el ingreso a la educación superior de 20 deportistas de alto rendimiento elaborados </t>
  </si>
  <si>
    <t>ACTIVIDAD QUE SE VA REALIZAR CON LA SECRETARIA DE EDUCACION CON SUS PROGRAMAS DE INCORPORACION A LA EDUCACION SUPERIOR.</t>
  </si>
  <si>
    <t>Dos(2)  Instructores  especializada en alto rendimiento vinculados ODS 3</t>
  </si>
  <si>
    <t xml:space="preserve">Número de  Instructores  especializada en alto rendimiento vinculados </t>
  </si>
  <si>
    <t>Quince(15)  Eventos de competencia de nivel Nacional, Departamental o Regional realizados  anualmente. ODS 3</t>
  </si>
  <si>
    <t>Número de Eventos de competencia de nivel Nacional, Departamental o Regional realizados</t>
  </si>
  <si>
    <t xml:space="preserve">Un(1) Programa deportivo para la inclusión de personas en condición de discapacidad implementado anualmente. ODS 3
</t>
  </si>
  <si>
    <t xml:space="preserve">Número de Programas deportivos para la inclusión de personas en condición de discapacidad implementados </t>
  </si>
  <si>
    <t>Un(1) Plan de apoyo para la participación de personas en condición de discapacidad en las olimpiadas FIDES, anualmente. ODS 3</t>
  </si>
  <si>
    <t xml:space="preserve">Número de  Planes de apoyo para la participación de personas en condición de discapacidad en las olimpiadas FIDES elaborado </t>
  </si>
  <si>
    <t>Un(1) Plan de subsidio o incentivos de apoyo a deportistas que representan a Cajicá en eventos deportivos a nivel Local, Nacional, Departamental, o Internacional elaborado ODS 3</t>
  </si>
  <si>
    <t xml:space="preserve">Número de Planes de subsidios o incentivos de apoyo a deportistas que representan a Cajicá en eventos deportivos a nivel Local, Nacional, Departamental, o Internacional elaborados </t>
  </si>
  <si>
    <t>Subsidios que se entregan en la ceremonia de los mejores del deporte (DEPORTISTA DEL AÑO)</t>
  </si>
  <si>
    <t xml:space="preserve">14. Seguridad Alimentaria </t>
  </si>
  <si>
    <t xml:space="preserve"> 20. Alimento Seguro, Vida Sana.</t>
  </si>
  <si>
    <t>Una (1) Política de seguridad alimentaria de acuerdo a los lineamientos nacionales actualizada y en implementación ODS 2</t>
  </si>
  <si>
    <t xml:space="preserve">Número de Políticas de seguridad alimentaria de acuerdo a los lineamientos nacionales actualizada y en implementación </t>
  </si>
  <si>
    <t>SECRETARIA DE AMBIENTE Y DESARROLLO RURAL</t>
  </si>
  <si>
    <t>Un(1)  Plan de Seguridad Alimentaria y nutricional para el municipio realizados ODS 2</t>
  </si>
  <si>
    <t xml:space="preserve">Número de Planes de Seguridad Alimentaria y nutricional para el municipio realizados </t>
  </si>
  <si>
    <t>Un(1) Un programa que permita mejorar el acceso y disponibilidad de alimentos a través de huertas urbanas y/o tecnologías que permitan el autoconsumo a la población en riesgo de desnutrición formulado y en implementación ODS 2</t>
  </si>
  <si>
    <t>Número de programas que permitan mejorar el acceso y disponibilidad de alimentos a través de huertas urbanas y/o tecnologías que permitan el autoconsumo a la población en riesgo de desnutrición formulado y en implementación</t>
  </si>
  <si>
    <t>Número de familias de pobreza extrema frente al componente nutricional atendidas</t>
  </si>
  <si>
    <t xml:space="preserve">Cuatro(4) mercados verdes creados con participación de productores locales fortalecidos y en operación </t>
  </si>
  <si>
    <t xml:space="preserve">Número de mercados verdes creados con participación de productores locales fortalecidos y en operación </t>
  </si>
  <si>
    <t>Tres(3) programas que cualifican la ración diaria nutricional en funcionamiento ODS 2</t>
  </si>
  <si>
    <t xml:space="preserve">Número de programas que cualifican la ración diaria nutricional en funcionamiento </t>
  </si>
  <si>
    <t>Un(1) Programa diseñado que permita articular acciones  entre los diferentes actores que intervienen en Seguridad Alimentaria y Nutricional –SAN-, para potencializar los estilos de vida saludable y alimentación adecuada  ODS 2</t>
  </si>
  <si>
    <t xml:space="preserve">Número de programas diseñados que permitan articular acciones  entre los diferentes actores que intervienen en Seguridad Alimentaria y Nutricional </t>
  </si>
  <si>
    <t>15 - Desarrollo Rural y Agropecuario</t>
  </si>
  <si>
    <t>21. Aun hay mucho campo que cuidar</t>
  </si>
  <si>
    <t xml:space="preserve">Número de Planes Básicos de Ordenamiento territorial ajustado </t>
  </si>
  <si>
    <t xml:space="preserve"> 2. Cajicá Innovadora y competitiva para la paz</t>
  </si>
  <si>
    <t>Una (1 ) Entidad de Desarrollo Rural y Agropecuario creada y operando</t>
  </si>
  <si>
    <t>Número de Entidades de Desarrollo Rural y Agropecuario creadas y operando</t>
  </si>
  <si>
    <t>Una (1) Política de Desarrollo Rural y Agropecuario formulada e implementada</t>
  </si>
  <si>
    <t>Número de Políticas de Desarrollo Rural y Agropecuario formulada e implementada</t>
  </si>
  <si>
    <t>Un (1) Sistema de seguimiento y evaluación del ordenamiento productivo del territorio rural diseñado e implementado</t>
  </si>
  <si>
    <t>Número de Sistemas de seguimiento y evaluación del ordenamiento productivo del territorio rural diseñado e implementado</t>
  </si>
  <si>
    <t>Un (1) Componente Rural contemplado en la Política de Vivienda Municipal</t>
  </si>
  <si>
    <t>Número de componentes Rurales contemplados en la Política de Vivienda Municipal</t>
  </si>
  <si>
    <t xml:space="preserve"> 22. Campo de oportunidades para vivir mejor</t>
  </si>
  <si>
    <t xml:space="preserve">Un (1) Plan de Cobertura de energía eléctrica formulado e implementado para el sector rural </t>
  </si>
  <si>
    <t>Número de Planes de Cobertura de energía eléctrica formulado e implementado</t>
  </si>
  <si>
    <t xml:space="preserve">5 %  (3199 personas) población rural cuenta con aseguramiento de régimen contributivo en salud. ODS 3
</t>
  </si>
  <si>
    <t>Porcentaje de aseguramiento</t>
  </si>
  <si>
    <t xml:space="preserve">Quinientas (500) afiliaciones registradas en régimen subsidiado. ODS 3
</t>
  </si>
  <si>
    <t>Número de afiliaciones registradas</t>
  </si>
  <si>
    <t xml:space="preserve">Tres (3) Escuelas de Formación Deportiva descentralizadas en el sector rural . ODS 3
</t>
  </si>
  <si>
    <t xml:space="preserve">Número de Escuelas de formación deportiva descentralizadas en el sector rural </t>
  </si>
  <si>
    <t xml:space="preserve">Dos (2)  nuevos escenarios deportivos en la zona rural.ODS 3
</t>
  </si>
  <si>
    <t xml:space="preserve">Número de escenarios deportivos en el sector rural </t>
  </si>
  <si>
    <t>16 - Desarrollo Rural y Agropecuario</t>
  </si>
  <si>
    <t>17 - Desarrollo Rural y Agropecuario</t>
  </si>
  <si>
    <t xml:space="preserve">Número de Escuelas de Formación Cultural descentralizadas en el sector rural
</t>
  </si>
  <si>
    <t>23. Competitividad rural, calidad de vida</t>
  </si>
  <si>
    <t xml:space="preserve">Dos (2)  Asociaciones  u organización rurales creadas. ODS 10 </t>
  </si>
  <si>
    <t>Número de Asociación u organización rurales creadas</t>
  </si>
  <si>
    <t xml:space="preserve">Un (1) Censo rural agropecuario elaborado. ODS 10 </t>
  </si>
  <si>
    <t>Número de Censos rurales agropecuarios elaborados</t>
  </si>
  <si>
    <t xml:space="preserve">Mil trecientas (1300)  Asistencias técnicas directas al pequeño y mediano productor agropecuario. ODS 10       </t>
  </si>
  <si>
    <t xml:space="preserve">Número de Asistencias técnicas directas al pequeño y mediano productor agropecuario      </t>
  </si>
  <si>
    <t>Mil trecientas (1300)  Asistencias técnicas directas al pequeño y mediano productor agropecuario. ODS 10</t>
  </si>
  <si>
    <t xml:space="preserve">Un (1) Plan de Incentivos Agropecuario creados. ODS 10 </t>
  </si>
  <si>
    <t>Número de Planes de incentivos agropecuarios creados</t>
  </si>
  <si>
    <t xml:space="preserve">Un (1) Plan de convenios o alianzas público privados celebrados para el fortalecimiento y generación de nuevas alternativas de producción agropecuarias. ODS 10 </t>
  </si>
  <si>
    <t>Número de Planes de convenios o alianzas público privados celebrados</t>
  </si>
  <si>
    <t>Realizar un convenio para  producción  de cultivos ancestrales o promisorios con familias  vulnerables. (Balu y Guillermo Mora)</t>
  </si>
  <si>
    <t xml:space="preserve">Un (1) Programa de acceso a crédito a través de canales financieros formales para los productores. ODS 10 </t>
  </si>
  <si>
    <t xml:space="preserve">Número de Programas de acceso a crédito </t>
  </si>
  <si>
    <t xml:space="preserve">Ochenta (80) Proyectos productivos rurales de agricultura familiar implementados. ODS 10 </t>
  </si>
  <si>
    <t>Número de Proyectos productivos rurales de agricultura familiar implementados</t>
  </si>
  <si>
    <t xml:space="preserve">Doscientos 200 Proyectos productivos agropecuarios implementados. ODS 10 </t>
  </si>
  <si>
    <t>Número de Proyectos productivos agropecuarios implementados</t>
  </si>
  <si>
    <t xml:space="preserve">Quinientos (500) Pequeños y medianos productores capacitados en nuevas tecnologías de producción y comercialización agropecuaria. ODS 10 </t>
  </si>
  <si>
    <t>Número de pequeños y medianos productores capacitados en nuevas tecnologías de producción y comercialización agropecuaria</t>
  </si>
  <si>
    <t>Realizar dos capacitaciones en el año en diversificación de la producción.</t>
  </si>
  <si>
    <t xml:space="preserve">Diez (10) equipos o elementos de nuevas tecnologías para la producción agropecuarias adquiridos. ODS 10 </t>
  </si>
  <si>
    <t>Número de equipos o elementos de nuevas tecnologías para la producción agropecuarias adquiridos</t>
  </si>
  <si>
    <t>Un (1) Clúster Agroindustrial operando. ODS 11</t>
  </si>
  <si>
    <t>Número de clústeres Agroindustriales operando</t>
  </si>
  <si>
    <t>Doscientas 200 familias rurales formadas en formulación y puesta en marcha de modelos de negocio. ODS 11</t>
  </si>
  <si>
    <t>Número de familias rurales formadas en formulación y puesta en marcha de modelos de negocios</t>
  </si>
  <si>
    <t>Realizar 3 capacitaciones en formulación y puesta en marcha de modelos de negocios.</t>
  </si>
  <si>
    <t>Un (1) Plan de convenios o alianzas publico privadas celebrados para garantizar canales de comercialización. ODS8</t>
  </si>
  <si>
    <t>Número de planes de convenios o alianzas publico privadas celebrados</t>
  </si>
  <si>
    <t>0.6</t>
  </si>
  <si>
    <t>Una (1) red de WIFI rural gratuita. ODS 9</t>
  </si>
  <si>
    <t>Número de Redes WIFI rural gratuitas</t>
  </si>
  <si>
    <t>Adquirir una Red WIFI para el sector rural del municipio</t>
  </si>
  <si>
    <t>16 - Orden Territorial</t>
  </si>
  <si>
    <t xml:space="preserve"> 24. Cajicá territorio en orden para la paz</t>
  </si>
  <si>
    <t>Una (1) Política Pública para la recuperación y utilización del espacio público formulada y en implementación</t>
  </si>
  <si>
    <t>Número de Políticas Públicas formuladas y en implementación</t>
  </si>
  <si>
    <t>Formular  una Política Pública para la recuperación y utilización del espacio público</t>
  </si>
  <si>
    <t>Una (1) Junta del Patrimonio conformada y en operación. ODS 11</t>
  </si>
  <si>
    <t>Número de juntas del patrimonio conformada y en operación</t>
  </si>
  <si>
    <t>VF. Identificación, valorización y reglamentación del patrimonio cultural mueble, inmueble del Municipio de Cajicá</t>
  </si>
  <si>
    <t>Un (1) Sistema de Información Geográfica desarrollado para el control y seguimiento al ordenamiento territorial. ODS 11</t>
  </si>
  <si>
    <t>Número de Sistemas de Información Geográfica desarrollado</t>
  </si>
  <si>
    <t>Una (1) Nomenclatura vial y residencial actualizada. ODS 11</t>
  </si>
  <si>
    <t>Número de nomenclaturas viales y residenciales actualizadas</t>
  </si>
  <si>
    <t xml:space="preserve">VF. Actualizar al 100%  la nomenclaturas viales y residenciales </t>
  </si>
  <si>
    <t>Una (1) estratificación urbana y rural actualizada. ODS 11</t>
  </si>
  <si>
    <t>Número de estratificaciones urbanas y rurales actualizadas</t>
  </si>
  <si>
    <t>Un (1) Régimen de multas y sanciones por infracciones de tipo urbanístico y violación al espacio público establecido y en funcionamiento</t>
  </si>
  <si>
    <t>Número de regímenes de multas y sanciones en funcionamiento</t>
  </si>
  <si>
    <t>Un (1) Banco Inmobiliario creado y en funcionamiento</t>
  </si>
  <si>
    <t>Un (1) Plan de Incentivos de Compensación por mantenimiento a los tratamientos de conservación y protección  de inmuebles de patrimonio cultural formulado y en marcha. ODS 11</t>
  </si>
  <si>
    <t>Número de Planes de Incentivos de compensación formulado y en marcha</t>
  </si>
  <si>
    <t xml:space="preserve"> 25. Cajicá planea e integra región</t>
  </si>
  <si>
    <t>Una (1) Campaña de sisbenización implementada. ODS 10</t>
  </si>
  <si>
    <t>Número de campañas de sisbenización implementada</t>
  </si>
  <si>
    <t>Una (1) Política Pública de Desarrollo 2035 a largo plazo formulada y en implementación.. ODS 11</t>
  </si>
  <si>
    <t>Número de Políticas Públicas de desarrollo a largo plazo formulada e implementada</t>
  </si>
  <si>
    <t>Implementar al 10%  la Política Pública 2035</t>
  </si>
  <si>
    <t>Un (1) Sistema de Información Integral y Georreferenciado en funcionamiento. ODS 11</t>
  </si>
  <si>
    <t>Número de Sistemas de Información Integral y Georreferenciado funcionando</t>
  </si>
  <si>
    <t>Un (1) Programa de Integración Regional formulado y en implementación. ODS 17</t>
  </si>
  <si>
    <t>Número de Programas de Integración Regional formulados e implementados</t>
  </si>
  <si>
    <t>Un (1) Plan de Ordenamiento Territorial Regional en formulación y ejecución. ODS 17</t>
  </si>
  <si>
    <t>Número de Planes de Ordenamiento Territorial  formulado y ejecutado</t>
  </si>
  <si>
    <t>Una (1) Oficina de Catastro Regional en operación. ODS 17</t>
  </si>
  <si>
    <t xml:space="preserve">Número de Oficinas de Catastro Regional operando </t>
  </si>
  <si>
    <t>Un (1) Acueducto Regional en ejecución</t>
  </si>
  <si>
    <t>Número de Acueductos Regionales ejecutados</t>
  </si>
  <si>
    <t>Una (1) solución regional al manejo, disposición y aprovechamiento de residuos sólidos en ejecución</t>
  </si>
  <si>
    <t>Número de soluciones regionales al manejo, disposición y aprovechamiento de residuos sólidos ejecutados</t>
  </si>
  <si>
    <t>Cuatro (4) evento de interés regional con epicentro en Cajicá</t>
  </si>
  <si>
    <t>Número de eventos de interés regional con epicentro en Cajicá</t>
  </si>
  <si>
    <t xml:space="preserve">Realizar  un encuentro regional de Planeación </t>
  </si>
  <si>
    <t xml:space="preserve"> 17 - Empleo</t>
  </si>
  <si>
    <t xml:space="preserve"> 26. Con empleo vives bien</t>
  </si>
  <si>
    <r>
      <t>Un (1) Sistema de</t>
    </r>
    <r>
      <rPr>
        <sz val="11"/>
        <color rgb="FFFF0000"/>
        <rFont val="Calibri"/>
        <family val="2"/>
        <scheme val="minor"/>
      </rPr>
      <t xml:space="preserve"> Tele</t>
    </r>
    <r>
      <rPr>
        <sz val="11"/>
        <color theme="1"/>
        <rFont val="Calibri"/>
        <family val="2"/>
        <scheme val="minor"/>
      </rPr>
      <t>trabajo implementado y en funcionamiento. ODS 17</t>
    </r>
  </si>
  <si>
    <t xml:space="preserve">Número de Sistemas de teletrabajo implementado y en funcionamiento </t>
  </si>
  <si>
    <r>
      <t>Un (1) Sistema de</t>
    </r>
    <r>
      <rPr>
        <sz val="11"/>
        <color rgb="FFFF0000"/>
        <rFont val="Calibri"/>
        <family val="2"/>
        <scheme val="minor"/>
      </rPr>
      <t xml:space="preserve"> Tele</t>
    </r>
    <r>
      <rPr>
        <sz val="11"/>
        <color theme="1"/>
        <rFont val="Calibri"/>
        <family val="2"/>
        <scheme val="minor"/>
      </rPr>
      <t>trabajo implementado y en funcionamiento. ODS 17</t>
    </r>
    <r>
      <rPr>
        <sz val="11"/>
        <color theme="1"/>
        <rFont val="Calibri"/>
        <family val="2"/>
        <scheme val="minor"/>
      </rPr>
      <t/>
    </r>
  </si>
  <si>
    <t xml:space="preserve">Socializar y sensibilizar al 1%  de la empresa privada en la  implementación del  teletrabajo. </t>
  </si>
  <si>
    <t>Treinta y ocho (38) Convenios Municipio - Universidad- SENA- Empresa celebrados promueven la reciprocidad, capacitación-empleo. ODS 10</t>
  </si>
  <si>
    <t xml:space="preserve">Número de Convenios Municipio celebrados </t>
  </si>
  <si>
    <t>Un (1) Sistema de información de seguimiento y monitoreo a la empleabilidad implementado y en funcionamiento. . ODS 11</t>
  </si>
  <si>
    <t>Número de Sistemas de información de seguimiento y monitoreo a la empleabilidad implementado y en funcionamiento</t>
  </si>
  <si>
    <t>Un (1) Pacto de empleabilidad formal con el sector privado celebrado y en operación. ODS 17</t>
  </si>
  <si>
    <t xml:space="preserve">Número de Pactos de empleabilidad formal con el sector privado Celebrado y en operación </t>
  </si>
  <si>
    <t>Realizar al 100% seguimiento a la realización del Pacto de empleabilidad.</t>
  </si>
  <si>
    <t>Ocho (8) Ferias de empleo semestrales. ODS 10</t>
  </si>
  <si>
    <t>Número de Ferias de empleo semestrales</t>
  </si>
  <si>
    <t>Realizar 2 ferias de empleo con la participación de empresas del sector privado</t>
  </si>
  <si>
    <t>Quince (15) Programas de capacitación para vinculación laboral. ODS 10</t>
  </si>
  <si>
    <t>Número de Programas de capacitación para vinculación laboral en funcionamiento</t>
  </si>
  <si>
    <t>Dos mil (2000) Personas certificadas en competencias laborales. ODS 10</t>
  </si>
  <si>
    <t>Número de Personas certificadas en competencias laborales</t>
  </si>
  <si>
    <t>Una (1) Oficina de Empleo institucionalizada y operando. ODS 8</t>
  </si>
  <si>
    <t>Número de Oficinas de Empleo institucionalizada y operando</t>
  </si>
  <si>
    <t>Fortalecer al 100 % el sistema de información para el empleo por medio de un profesional</t>
  </si>
  <si>
    <t>18 -Servicios públicos complementarios</t>
  </si>
  <si>
    <t xml:space="preserve"> 27. Servicios públicos para la gente, sostenibilidad para el ambiente</t>
  </si>
  <si>
    <t xml:space="preserve">Porcentaje de acometidas de energía eléctrica nuevas instaladas </t>
  </si>
  <si>
    <t>Mil doscientas doce (1212)  acometidas de gas nuevas instaladas. ODS 11</t>
  </si>
  <si>
    <t>Número de acometidas de gas nuevas instaladas</t>
  </si>
  <si>
    <t xml:space="preserve">Realizar al 100% el pago de alumbrado publico </t>
  </si>
  <si>
    <t>Alumbrado publico SSF</t>
  </si>
  <si>
    <t>Una (1) oficina de atención al usuario operando paras energía y gas. ODS 9</t>
  </si>
  <si>
    <t>Cuatro (4) Campañas de sensibilización para la disminución de consumo de energía. ODS 7</t>
  </si>
  <si>
    <t xml:space="preserve">Número de Campañas de sensibilización </t>
  </si>
  <si>
    <t>Un (1) Programa Plan de Incentivos al ahorro de energía implementado. ODS 7</t>
  </si>
  <si>
    <t>Número de Programas implementados</t>
  </si>
  <si>
    <t>Un (1) Programa Plan de Incentivos a la implementación de sistemas de energía y gas alternativos. ODS 11</t>
  </si>
  <si>
    <t xml:space="preserve"> 19 -Transporte</t>
  </si>
  <si>
    <t xml:space="preserve"> 28. Transporte seguro para el desarrollo</t>
  </si>
  <si>
    <t xml:space="preserve">Una (1) Institucionalidad para el manejo de Tránsito, Transporte y Movilidad creada y funcionando 
</t>
  </si>
  <si>
    <t xml:space="preserve">Número de institucionalidades creadas y funcionando </t>
  </si>
  <si>
    <t>Apoyar al 100% el funcionamiento de la Secretaría de Transporte y Movilidad  con equipo de trabajo ( Profesional ingeniero , y profesional abogado, )</t>
  </si>
  <si>
    <t>SECRETARIA DE M0VILIDAD</t>
  </si>
  <si>
    <t>Un (1 )Plan de Movilidad ajustado e implementado</t>
  </si>
  <si>
    <t>Número de Planes de Movilidad ajustados e implementados</t>
  </si>
  <si>
    <t xml:space="preserve"> Implementar  al 50%  el Plan local de Seguridad vial.</t>
  </si>
  <si>
    <t>Realizar  al 100%  mantenimiento y compra de semáforos del municipio, a través de la asistencia técnica especializada.</t>
  </si>
  <si>
    <t>Cuatro (4) Planes de incentivos para motivar el uso de parqueaderos y transporte público formulado e implementado. ODS 11</t>
  </si>
  <si>
    <t>Número de Planes de Incentivos formulados e implementados</t>
  </si>
  <si>
    <t>Número de Convenios o alianzas estratégicas celebrados</t>
  </si>
  <si>
    <t>Una (1) Campaña de cultura ciudadana en movilidad implementada. ODS 11</t>
  </si>
  <si>
    <t>Número de Campañas de cultura ciudadanas implementadas</t>
  </si>
  <si>
    <t xml:space="preserve">Realizar un concurso  de estrategias de cultura ciudadana para mejorar la movilidad </t>
  </si>
  <si>
    <t xml:space="preserve">Realizar al 100% la promoción y divulgación de los temas de la Secretaria de Movilidad   (  cartillas , volantes y afiches ) </t>
  </si>
  <si>
    <t>Un (1) Pacto por la movilidad de Cajicá celebrado. ODS 11</t>
  </si>
  <si>
    <t xml:space="preserve">Número de Pactos por la movilidad de Cajicá celebrado </t>
  </si>
  <si>
    <t>Un (1) Plan integrado de transporte formulado e implementado. ODS 11</t>
  </si>
  <si>
    <t>Número de Planes integrados de transporte formulados e implementados</t>
  </si>
  <si>
    <t>Una (1) Jornada anual para motivar alternativas de movilidad a pie y en bicicletas o sistemas de energías limpias. ODS 11</t>
  </si>
  <si>
    <t xml:space="preserve">Número de Jornadas anuales </t>
  </si>
  <si>
    <t>Implementar 1 estrategia para el uso de medios alternativos de transporte, a pie, en bicicleta o medios no contaminantes, a través de la entrega de elementos e incentivos a los usuarios del sistema vial. 2 parte</t>
  </si>
  <si>
    <t>Diecisiete, cinco (17,5) kilómetros de vías urbanas mantenidos permanentemente. ODS 11</t>
  </si>
  <si>
    <t>4.37</t>
  </si>
  <si>
    <t>Cincuenta (50%) de avance en el proyecto Vía variante Cajicá - Hato grande. ODS 11</t>
  </si>
  <si>
    <t>Porcentaje de variante Cajicá - Hato grande</t>
  </si>
  <si>
    <t>Una (1) Glorieta de intersección vía Molino Toyonorte. ODS 11</t>
  </si>
  <si>
    <t>Número de Glorietas de ingreso y salida</t>
  </si>
  <si>
    <t xml:space="preserve"> Una (1) Glorieta de ingreso y salida-suroccidental bogota-cajica-tabio. ODS 11</t>
  </si>
  <si>
    <t xml:space="preserve">Número de Glorietas de intersección </t>
  </si>
  <si>
    <t>Cincuenta (50%) Vía molino  Toyonorte construida ODS 11</t>
  </si>
  <si>
    <t xml:space="preserve">Porcentaje de Vía </t>
  </si>
  <si>
    <t xml:space="preserve"> 29. + Tecnología + Oportunidades + Calidad de Vida</t>
  </si>
  <si>
    <t>Una (1) Revisión extraordinaria del PBOT para modificar o eliminar el ART. 43 del Acuerdo 16 de 2014</t>
  </si>
  <si>
    <t>Una (1) Entidad responsable de las TIC'S creada y en funcionamiento</t>
  </si>
  <si>
    <t>Número de entidades creadas y en funcionamiento</t>
  </si>
  <si>
    <t>Adquirir  1 software FIREWALL para la seguridad de la información del municipio</t>
  </si>
  <si>
    <t>Ocho (8) Proyectos tecnológicos al servicio del ciudadano implementados</t>
  </si>
  <si>
    <t>Número de Proyectos tecnológicos al servicio del ciudadano implementados</t>
  </si>
  <si>
    <t>Implementar con  grupos Etáreos 3 Proyectos tecnológicos al servicio del ciudadano ( pantallas informativos, 10 equipos para las CESTAS,Tablets informativas )</t>
  </si>
  <si>
    <t>Cuatro (4) Convenios o alianzas con universidades, empresa SENA celebrados en beneficio del fomento a las TIC y al emprendimiento tecnológico.</t>
  </si>
  <si>
    <t>Desarrollar 2 Convenios o alianzas con universidades, empresa SENA celebrados en beneficio del fomento a las TIC y al emprendimiento tecnológico</t>
  </si>
  <si>
    <t>Un (1) Plan de Cultura Tecnológica formulado e implementado entre los diferentes grupos etareos del Municipio</t>
  </si>
  <si>
    <t>Número de Planes de Cultura Tecnológica formulado e implementado</t>
  </si>
  <si>
    <t>Un (1) Plan de Incentivos para motivar el desarrollo de software o aplicaciones tecnológicas por residentes de Cajicá</t>
  </si>
  <si>
    <t>Número de Planes de Incentivos motivados</t>
  </si>
  <si>
    <t>Número de zonas WIFI gratuitas instaladas en el Municipio</t>
  </si>
  <si>
    <t>Diez (10)Espacios digitales gratuitos al servicio del ciudadano</t>
  </si>
  <si>
    <t>Número de Espacios digitales gratuitos al servicio del ciudadano</t>
  </si>
  <si>
    <t>Implementar 4 espacios digitales para la población del municipio</t>
  </si>
  <si>
    <t>21 -Competitividad, Ciencia, tecnología, Emprendimiento e Innovación -CCTEI-</t>
  </si>
  <si>
    <t>30. Cajicá abre las puertas a Competitividad, Ciencia, tecnología, Emprendimiento e Innovación -CCTEI-</t>
  </si>
  <si>
    <t>Número de revisiones del PBOT</t>
  </si>
  <si>
    <t xml:space="preserve">Convenio interadministrativo </t>
  </si>
  <si>
    <t xml:space="preserve">Una (1) Mesa de trabajo con universidades, empresarios e industriales instalada y operando. ODS 9 </t>
  </si>
  <si>
    <t>Número de Mesas de trabajo instaladas y operando</t>
  </si>
  <si>
    <t xml:space="preserve">Una (1) Política Pública de desarrollo económico, competitividad, ciencia, innovación y tecnología formulada e implementada. ODS 9 </t>
  </si>
  <si>
    <t>Número de Políticas Públicas formuladas e implementadas</t>
  </si>
  <si>
    <t xml:space="preserve"> Número de Institucionalidades creadas y operando</t>
  </si>
  <si>
    <t>Apoyar al 100% con publicidad  el CCTEI</t>
  </si>
  <si>
    <t>Doce (12) Actividades de encuentros intergeneracionales realizados como parte de la transferencia del conocimiento. ODS 10</t>
  </si>
  <si>
    <t>Número de actividades de encuentros realizadas</t>
  </si>
  <si>
    <t xml:space="preserve">Ocho (8) Proyectos de ciencia, emprendimiento, innovación y tecnología presentados por los diferentes ciclos de vida a instancias del orden Departamental, Nacional y de Cooperación Internacional. ODS 9 </t>
  </si>
  <si>
    <t>Número de Proyectos de ciencia, emprendimiento, innovación y tecnología presentados</t>
  </si>
  <si>
    <t xml:space="preserve">Un (1) Estudio y Diseño del Parque de Ciencia, Tecnología, Emprendimiento e Innovación. ODS 9 
</t>
  </si>
  <si>
    <t xml:space="preserve">Número de Estudios y Diseños  del Parque de Ciencia, Tecnología, Emprendimiento e Innovación 
</t>
  </si>
  <si>
    <t xml:space="preserve">Un (1) Programa de sello de calidad Fortaleza de Piedra como acción de reconocimiento. ODS 9 </t>
  </si>
  <si>
    <t>Número de programas</t>
  </si>
  <si>
    <t xml:space="preserve">Desarrollar al 100% el plan de acción de el Sello de calidad fortaleza de piedra </t>
  </si>
  <si>
    <t>Número de convenios o alianzas estratégicas celebrados.</t>
  </si>
  <si>
    <t>22 -Turismo</t>
  </si>
  <si>
    <t xml:space="preserve">31. Turismo efectivo para Cajicá </t>
  </si>
  <si>
    <t>Un (1) Plan de Desarrollo Turístico actualizado  e implementación. ODS 11</t>
  </si>
  <si>
    <t>Número de Planes de Desarrollo Turístico actualizados</t>
  </si>
  <si>
    <t>Una (1) Marca de imagen de Cajicá desarrollada y  promocionada. ODS 11</t>
  </si>
  <si>
    <t>Número de Marcas de imagen de Cajicá desarrollada y promocionada</t>
  </si>
  <si>
    <t>Realizar los estudios y trabajo de campo para el desarrollo del diseño y estructura de la marca e imagen 2 y 3  etapa.</t>
  </si>
  <si>
    <t>Una (1) Entidad de Turismo fortalecida y en operación. ODS 9</t>
  </si>
  <si>
    <t>Número de Entidades de Turismo fortalecida y en operación</t>
  </si>
  <si>
    <t xml:space="preserve">Garantizar el 100% el funcionamiento de la oficina de turismo mediante la contratación de un equipo de trabajo (coordinadora de turismo y profesional de apoyo y profesional en comunicaciones </t>
  </si>
  <si>
    <t>Un (1) Programa de bilingüismo en operación para los actores del sector turismo. ODS 11</t>
  </si>
  <si>
    <t>Número de Programas de bilingüismo operando</t>
  </si>
  <si>
    <t xml:space="preserve">32. Cajicá un destino con Fortaleza de Piedra </t>
  </si>
  <si>
    <t>Setenta (70%) de un Complejo Deportivo Turístico Fortaleza de Piedra construido. ODS 3</t>
  </si>
  <si>
    <t>Porcentaje de construcción</t>
  </si>
  <si>
    <t>Cuatro (4) Proyectos Turísticos formulados y desarrollados. ODS 11</t>
  </si>
  <si>
    <t>Número de Proyectos Turísticos formulados y desarrollados</t>
  </si>
  <si>
    <t xml:space="preserve">Elaborar un proyecto para la señalizalización turística del municipio. </t>
  </si>
  <si>
    <t>Diez (10) Alianzas o convenios celebrados Municipio - empresa privada - universidad - SENA - Operadores Turísticos promueven y fortalecen el Sector del Turismo. ODS 17</t>
  </si>
  <si>
    <t>Número de alianzas o convenios celebrados</t>
  </si>
  <si>
    <t>Un (1) Alianza Público Privada celebrada y en operación. ODS 17</t>
  </si>
  <si>
    <t>Número de alianzas publico privadas celebradas</t>
  </si>
  <si>
    <t>Un (1) Sistema de Información Turístico generado y en funcionamiento. ODS 9</t>
  </si>
  <si>
    <t>Número de Sistemas de Información Turístico generado y en funcionamiento</t>
  </si>
  <si>
    <t xml:space="preserve">Realizar mantenimiento al 100% de la pagina web de turismo. www.visitaacajica </t>
  </si>
  <si>
    <t>Un (1) Clúster de servicios de esparcimiento, recreativos y turísticos de Sabana Centro implementado. ODS 3</t>
  </si>
  <si>
    <t>Una (1) Revisión extraordinaria del Plan Básico de Ordenamiento Territorial para garantizar suelo de uso turístico. ODS 3</t>
  </si>
  <si>
    <t xml:space="preserve"> Número de revisiones del PBOT</t>
  </si>
  <si>
    <t>Dos (2) Cadenas productivas implementadas alrededor de la gastronomía y las artesanías. ODS 8</t>
  </si>
  <si>
    <t xml:space="preserve">Número de Cadenas productivas implementadas </t>
  </si>
  <si>
    <t>Participar en  una visita comercial hacia la ruta del tequila y la ruta recuca con las dos cadenas productivas</t>
  </si>
  <si>
    <t xml:space="preserve">Apoyar al 100%  la participación en ferias comerciales de los artesanos </t>
  </si>
  <si>
    <t>Un (1) Plan de reconocimiento, preservación y mantenimiento a bienes de interés arquitectónico, cultural y turístico formulado e implementado. ODS 9</t>
  </si>
  <si>
    <t>Número de Planes de reconocimiento, preservación y mantenimiento formulados e implementados</t>
  </si>
  <si>
    <t>Un (1) Plan de generación de cultura turística formulado e implementado. ODS 9</t>
  </si>
  <si>
    <t>Número de Planes de generación de cultura turística formulado e implementado</t>
  </si>
  <si>
    <t>Una (1) Agenda cultural y deportiva que promueve el turismo permanente. ODS 9</t>
  </si>
  <si>
    <t>Número de Agendas culturales y deportiva promovidas</t>
  </si>
  <si>
    <t>297.1</t>
  </si>
  <si>
    <t>Una (1) Agenda  y cultural que promueve el turismo permanente. ODS 11</t>
  </si>
  <si>
    <t>Realizar un evento anual de música del caribe  Realizar una carrera deportiva que promueva espacios naturales</t>
  </si>
  <si>
    <t>297.2</t>
  </si>
  <si>
    <t>Una (1) Agenda  y deportiva que promueve el turismo permanente. ODS 11</t>
  </si>
  <si>
    <t xml:space="preserve"> 3. Ambiente sano- cero riesgo, nuestro compromiso</t>
  </si>
  <si>
    <t>23 -Ambiente</t>
  </si>
  <si>
    <t xml:space="preserve"> 33. SIGAM Cajicá</t>
  </si>
  <si>
    <t>Una (1) política ambiental formulada e implementada. ODS 13</t>
  </si>
  <si>
    <t>Número de políticas Ambientales formuladas e implementadas.</t>
  </si>
  <si>
    <t>Un (1) Plan de emergencias y desastres y mapa de riesgos , implementado. ODS 13</t>
  </si>
  <si>
    <t>Número de planes y mapas implementados.</t>
  </si>
  <si>
    <t xml:space="preserve">Implementar al 10%el plan de emergencias y desastres </t>
  </si>
  <si>
    <t>Apoyar al 100% el funcionamiento del cuerpo de bomberos  (combustible, mantenimiento)</t>
  </si>
  <si>
    <t xml:space="preserve">Capacitar al 100% al cuerpo de bomberos </t>
  </si>
  <si>
    <t xml:space="preserve">Una (1) Calculadora Ambiental Municipal diseñada e implementada.ODS 13
</t>
  </si>
  <si>
    <t xml:space="preserve">Número de calculadoras Ambientales implementadas.                                               </t>
  </si>
  <si>
    <t>Número de planes de incentivos positivos y negativos implementados.</t>
  </si>
  <si>
    <t>Cuarenta (40) Jornadas de seguimiento y monitoreo, en apoyo con la CAR, para la reducción y control a la contaminación visual, atmosférica y al ruido. ODS 13</t>
  </si>
  <si>
    <t>Número de jornadas realizadas.</t>
  </si>
  <si>
    <t>Setenta (70) hectáreas adquiridas como áreas de proteccion.ODS 13</t>
  </si>
  <si>
    <t>Número de hectáreas de protección adquiridas.</t>
  </si>
  <si>
    <t>Dos (2)  convenios y/o alianzas para detener la pérdida de biodiversidad. ODS 15</t>
  </si>
  <si>
    <t>Número de convenios y/o alianzas para realizadas.</t>
  </si>
  <si>
    <t>Celebrar 1 convenio o alianza publico privadas para fortalecer los programas ambientales en el municipio. Brinsa</t>
  </si>
  <si>
    <t>Un (1) Inventario de ecosistemas terrestres y áreas estratégicas de alta importancia ambiental. ODS 15</t>
  </si>
  <si>
    <t>Número de inventarios a realizadas.</t>
  </si>
  <si>
    <t>Cuatro (4) Campañas de reforestación, para captura de CO2. ODS 15</t>
  </si>
  <si>
    <t>Número de campañas a realizadas.</t>
  </si>
  <si>
    <t>Realizar dos campañas de reforestación en el municipio .</t>
  </si>
  <si>
    <t>24 -Vertimientos Rio Bogotá</t>
  </si>
  <si>
    <t xml:space="preserve"> 34. Río Bogotá y Río Frío nuestro compromiso</t>
  </si>
  <si>
    <t>Seis (6) actividades anuales implementadas para recolección y sensibilización frente a la no disposición de residuos solidos en las zonas de ronda de rio y afluentes.</t>
  </si>
  <si>
    <t>Número de actividades realizadas</t>
  </si>
  <si>
    <t>Sesenta (60) % de Puesta en marcha del programa de saneamiento y manejo de vertimientos - PSMV ODS 7</t>
  </si>
  <si>
    <t>Porcentaje ejecutado.</t>
  </si>
  <si>
    <t>VF - DESARROLLO DEL PLAN DE SANEAMIENTO Y MANEJO VETIMIENTOS</t>
  </si>
  <si>
    <t>25 -Vertimientos Rio Bogotá</t>
  </si>
  <si>
    <t>Sesenta (60) % de Puesta en marcha del programa de saneamiento y manejo de vertimientos - PSMV ODS 8</t>
  </si>
  <si>
    <t>Dos (2)  Sistemas de tratamiento de Aguas Residuales optimizados. ODS 6</t>
  </si>
  <si>
    <t>Número de sistemas optimizados.</t>
  </si>
  <si>
    <t>Apoyo institucional a la construcción de dos  (2) sistemas de Tratamiento  aguas residuales por iniciativa privada. ODS 6</t>
  </si>
  <si>
    <t>Número de sistemas construidos.</t>
  </si>
  <si>
    <t>Cuatro (4) convenios para ejecución de obras para la descontaminación, protección y conservación  de cuerpos de agua y prevención de riesgos. ODS 6</t>
  </si>
  <si>
    <t>Número de obras ejecutadas.</t>
  </si>
  <si>
    <t>Dos (2) convenios para  la protección,  preservación  y conservación de ecosistemas estratégicos.ODS 15</t>
  </si>
  <si>
    <t>Número de convenios a realizar.</t>
  </si>
  <si>
    <t>Construcción de (1) línea de impulsión en el marco de la ejecución del Plan Maestro de Alcantarillado - PMA.ODS 15</t>
  </si>
  <si>
    <t>Número de líneas construidas de impulsión en el marco de la ejecución del PMA.</t>
  </si>
  <si>
    <t>Construcción de (1) línea de impulsión en el marco de la ejecución del Plan Maestro de Alcantarillado - PMA.ODS 16</t>
  </si>
  <si>
    <t xml:space="preserve"> 35. Gestiona ambiente</t>
  </si>
  <si>
    <t>Cinco mil (5.000) niños y niñas escolarizados y  sensibilizados en cultura ambiental ODS 13</t>
  </si>
  <si>
    <t>Número de personas a formadas y sensibilizadas.</t>
  </si>
  <si>
    <t>26 -Vertimientos Rio Bogotá</t>
  </si>
  <si>
    <t>Un (1) convenio y/o alianza con la academia a fin de crear e impulsar un Diplomado Ambiental Juvenil . ODS 13</t>
  </si>
  <si>
    <t>Número de convenios  realizados.</t>
  </si>
  <si>
    <t xml:space="preserve">Realizar un diplomado ambiental juvenil </t>
  </si>
  <si>
    <t>27 -Vertimientos Rio Bogotá</t>
  </si>
  <si>
    <t>Cinco mil  (5000) habitantes  en la población rural y urbana sensibilizados en la Cultura Ambiental. ODS 13</t>
  </si>
  <si>
    <t>Número de habitantes sensibilizados.</t>
  </si>
  <si>
    <t>28 -Vertimientos Rio Bogotá</t>
  </si>
  <si>
    <t>Ocho (8) campañas educativas de reforestación con especies nativas y con participación comunitaria. ODS 13</t>
  </si>
  <si>
    <t>Número de campañas realizadas.</t>
  </si>
  <si>
    <t>29 -Vertimientos Rio Bogotá</t>
  </si>
  <si>
    <t>30 -Vertimientos Rio Bogotá</t>
  </si>
  <si>
    <t>Un ochenta (80) %  en implementación y socialización del Programa de Uso Eficiente de Ahorro de Agua (PUEAA). ODS 6</t>
  </si>
  <si>
    <t>Porcentaje de implementación.</t>
  </si>
  <si>
    <t>Realizar  procesos de capacitación a 45 Conjuntos Residencial del Municipio de Cajicá mediante un equipo de personas capacitadas y apoyo de material publicitario.</t>
  </si>
  <si>
    <t>Realizar 4 talleres lúdicos sobre el cuidado y conservación de las áreas de protección ambiental del municipio de Cajicá, como ronda del Rio Frio, ronda del Rio Bogotá, mirador la cumbre y humedales.</t>
  </si>
  <si>
    <t>Celebrar 2 fechas ambientales por medio de actividades masivas y personal capacitado.</t>
  </si>
  <si>
    <t>Realizar 15 capacitaciones en las organizaciones o empresas ubicadas en el Municipio mediante personal capacitado  de material publicitario.</t>
  </si>
  <si>
    <t>31 -Vertimientos Rio Bogotá</t>
  </si>
  <si>
    <t>Un ochenta (80) %  en implementación y socialización del Programa de Uso Eficiente de Ahorro de Agua (PUEAA). ODS 7</t>
  </si>
  <si>
    <t>32 -Vertimientos Rio Bogotá</t>
  </si>
  <si>
    <t>Un ochenta (80) %  en implementación y socialización del Programa de Uso Eficiente de Ahorro de Agua (PUEAA). ODS 8</t>
  </si>
  <si>
    <t>33 -Vertimientos Rio Bogotá</t>
  </si>
  <si>
    <t>Un ochenta (80) %  en implementación y socialización del Programa de Uso Eficiente de Ahorro de Agua (PUEAA). ODS 9</t>
  </si>
  <si>
    <t>Realizar 339 seguimientos  de control a  50 usuarios Comerciales, y 13 lavaderos de carros mediante un equipo de personal capacitado</t>
  </si>
  <si>
    <t>Entregar 750 tanques de almacenamiento de 500 litros a la comunidad que cuenta con problemas de baja presión.</t>
  </si>
  <si>
    <t>VF - DESARROLLO DEL PROGRAMA DE USOS EFICIENTE Y AHORRO DE AGUA EN EL MUNICIPIO DE CAJICÁ( PUEAA)</t>
  </si>
  <si>
    <t>Un (1) Programa de manejo de aguas lluvias. ODS 6</t>
  </si>
  <si>
    <t>Número de programas elaborados.</t>
  </si>
  <si>
    <t>Formular el programa de producción limpia para el municipio</t>
  </si>
  <si>
    <t xml:space="preserve"> Un (1) Programa de  control a la contaminación
atmosférica .ODS13</t>
  </si>
  <si>
    <t>Número de programas realizados.</t>
  </si>
  <si>
    <t>.25 - Cambio Climático.</t>
  </si>
  <si>
    <t xml:space="preserve"> 36. Cajicá se adapta al cambio climático</t>
  </si>
  <si>
    <t xml:space="preserve">Ocho (8) campañas de adaptación al cambio climático. ODS 13
</t>
  </si>
  <si>
    <t>Cuatro (4) diseños e implementación de planes y proyectos de adaptación y/o mitigación al cambio climático.ODS 13</t>
  </si>
  <si>
    <t>Número de planes implementados.</t>
  </si>
  <si>
    <t>Dos (2) alianzas para ejecución de obras de mitigación al cambio climático. ODS 13</t>
  </si>
  <si>
    <t>Número de alianzas realizadas.</t>
  </si>
  <si>
    <t>Diez mil (10000) Metros lineales de vallados en mantenimiento y/o recuperados.ODS 13</t>
  </si>
  <si>
    <t>Número de metros lineales realizados.</t>
  </si>
  <si>
    <t>26 - Nuestro Compromiso con los Animales.</t>
  </si>
  <si>
    <t xml:space="preserve"> 37. Acojo, esterilizo y protejo: nuestro compromiso con los animales</t>
  </si>
  <si>
    <t>Un (1) Censo animal ( caninos y felinos) callejeros y domésticos ( mascotas).ODS 13</t>
  </si>
  <si>
    <t>Número de censos realizados.</t>
  </si>
  <si>
    <t>Una (1) política de protección animal formulada e implementada. ODS13</t>
  </si>
  <si>
    <t>Número de políticas elaboradas.</t>
  </si>
  <si>
    <t>Un (1) programa de adopción de animales ( caninos y felinos) implementado. ODS 13</t>
  </si>
  <si>
    <t>Número de programas a realizadas.</t>
  </si>
  <si>
    <t>Implementar 1 programa de adopción animal enfocado a caninos y felinos en estado de abandono mediante un apoyo de un profesional medico veterinario</t>
  </si>
  <si>
    <t>Treinta y dos (32) campañas anuales en fomento de la cultura en tenencia responsable de animales.ODS13</t>
  </si>
  <si>
    <t>Número de campañas  elaboradas.</t>
  </si>
  <si>
    <t>Treinta (30) jornadas de esterilización a caninos y felinos en edad fértil.ODS 13</t>
  </si>
  <si>
    <t>Número de jornadas ejecutadas.</t>
  </si>
  <si>
    <t>Un (1) programa de mejoramiento del albergue temporal para animales.ODS 13</t>
  </si>
  <si>
    <t>Cuatro (4) de convenios y/o alianzas para el bienestar animal.ODS 13</t>
  </si>
  <si>
    <t>Número de convenios realizados.</t>
  </si>
  <si>
    <t>Realizar 2 alianza de cooperación para el bienestar animal   ( DIDO - CONCASA</t>
  </si>
  <si>
    <t>Cien 100 % de Actividades de promoción y prevención para reducir el porcentaje de casos de ataque por animal agresor reportados.ODS 13</t>
  </si>
  <si>
    <t>Porcentaje de actividades desarrollados.</t>
  </si>
  <si>
    <t>.27 - Gestión del Riesgo.</t>
  </si>
  <si>
    <t xml:space="preserve"> 38. Cero riesgo nuestro compromiso</t>
  </si>
  <si>
    <t>Una (1) Oficina de Gestión del Riesgo en la Alcaldía Municipal de Cajicá creada e implementada.ODS 11</t>
  </si>
  <si>
    <t>Número de oficinas a creadas.</t>
  </si>
  <si>
    <t>Una (1) construcción y funcionamiento del Centro Integral del Sistema de Atención de Emergencias de Cajicá –CISAEC. ODS 11</t>
  </si>
  <si>
    <t>Número de centros construidos.</t>
  </si>
  <si>
    <t xml:space="preserve">Tres  (3)  Estrategia de Respuesta a Emergencias actualizadas e  implementada.ODS 11
</t>
  </si>
  <si>
    <t>Número de estrategias elaboradas.</t>
  </si>
  <si>
    <t>Un (1) Plan Municipal de gestión del riesgo Actualizado e implementado. ODS 11</t>
  </si>
  <si>
    <t>Número de planes elaborados.</t>
  </si>
  <si>
    <t xml:space="preserve">Realizar un proyecto de silvicultura </t>
  </si>
  <si>
    <t xml:space="preserve"> Una (1) Sistema de  Información para la Gestión del Riesgo de Desastres según art. 46 de la Ley 1523 de 2012  implementada. ODS 11
</t>
  </si>
  <si>
    <t>Número de sistemas de información implementados.</t>
  </si>
  <si>
    <t>Cuatro (4) programas dirigidos a la comunidad enfocados a la prevención de desastres. (inst educativas). ODS 11</t>
  </si>
  <si>
    <t xml:space="preserve">Número de programas realizados </t>
  </si>
  <si>
    <t xml:space="preserve">Realizar 20 capacitaciones en prevención de desastres con la comunidad en general </t>
  </si>
  <si>
    <t>Seis mil trescientas (6300) visitas de saneamiento ambiental realizadas. ODS 11</t>
  </si>
  <si>
    <t>Número de visitas realizadas.</t>
  </si>
  <si>
    <t xml:space="preserve"> 4. Buen Gobierno, nuestro compromiso.</t>
  </si>
  <si>
    <t>28 - Fortalecimiento Institucional.</t>
  </si>
  <si>
    <t xml:space="preserve"> 39. Cajiqueños satisfechos, nuestro compromiso</t>
  </si>
  <si>
    <t>Un (1) sistema de Información municipal de recolección, análisis y evaluación operando, ODS 16</t>
  </si>
  <si>
    <t>Número de sistemas creados.</t>
  </si>
  <si>
    <t>0,25</t>
  </si>
  <si>
    <t>SECRETARIA GENERAL</t>
  </si>
  <si>
    <t>Un (1) sistema de Información de recolección, análisis y evaluación operando. ODS 16</t>
  </si>
  <si>
    <t>Número de sistemas realizados.</t>
  </si>
  <si>
    <t>Una (1) ventanilla virtuales implementadas y en funcionamiento. ODS 16</t>
  </si>
  <si>
    <t xml:space="preserve">Número de Ventanillas virtuales implementadas y en funcionamiento.                </t>
  </si>
  <si>
    <t>Una (1) ventanilla de atención presencial al ciudadano fortalecidas. ODS 16</t>
  </si>
  <si>
    <t>40. Cajicá líder en buen gobierno</t>
  </si>
  <si>
    <t>1</t>
  </si>
  <si>
    <t>2</t>
  </si>
  <si>
    <t>3</t>
  </si>
  <si>
    <t xml:space="preserve">Garantizar en el año el 100% del servicio de aseo </t>
  </si>
  <si>
    <t>5</t>
  </si>
  <si>
    <t>6</t>
  </si>
  <si>
    <t>Apoyar al 100% la gestión de la Secretaria General.</t>
  </si>
  <si>
    <t>Ochenta y cuatro (84) tramites SUIT operando.ODS 16</t>
  </si>
  <si>
    <t>Número de tramites creados .</t>
  </si>
  <si>
    <t xml:space="preserve">Implementar 10 tramites SUIT </t>
  </si>
  <si>
    <t>Una (1) Estrategia anti trámites y de servicio al ciudadano implementada. ODS 16</t>
  </si>
  <si>
    <t>Número de estrategias realizadas.</t>
  </si>
  <si>
    <t>Una (1) estrategia de gobierno en línea implementada y atendiendo la población en condición de discapacidad. ODS 16</t>
  </si>
  <si>
    <t>Una (1) plataforma interactiva para la gestión municipal implementada. ODS 16</t>
  </si>
  <si>
    <t>Número de plataformas realizadas.</t>
  </si>
  <si>
    <t>Cincuenta (50)  equipos y programas para modernización y actualización. ODS 16</t>
  </si>
  <si>
    <t>Número de equipos y programas actualizados.</t>
  </si>
  <si>
    <t>Una (1) Aplicación-APP de la Alcaldía Municipal implementada. ODS 16</t>
  </si>
  <si>
    <t>Número apps realizadas.</t>
  </si>
  <si>
    <t>Seis (6)  campañas de divulgación de herramientas tecnológicas del municipio dirigidas a la  comunidad realizadas. ODS 16</t>
  </si>
  <si>
    <t>Número de campañas a divulgadas.</t>
  </si>
  <si>
    <t>29 - Fortalecimiento Institucional.</t>
  </si>
  <si>
    <t>Seis (6)  campañas de divulgación de herramientas tecnológicas del municipio dirigidas a la  comunidad realizadas. ODS 17</t>
  </si>
  <si>
    <t>30 - Fortalecimiento Institucional.</t>
  </si>
  <si>
    <t>Seis (6)  campañas de divulgación de herramientas tecnológicas del municipio dirigidas a la  comunidad realizadas. ODS 18</t>
  </si>
  <si>
    <t>31 - Fortalecimiento Institucional.</t>
  </si>
  <si>
    <t>Seis (6)  campañas de divulgación de herramientas tecnológicas del municipio dirigidas a la  comunidad realizadas. ODS 19</t>
  </si>
  <si>
    <t>Noventa (90)% del Modelo Estándar de Control Interno MECI :2014 actualizado. ODS 16</t>
  </si>
  <si>
    <t>Porcentaje de desempeño.</t>
  </si>
  <si>
    <t>OFICINA DE CONTROL INTERNO</t>
  </si>
  <si>
    <t>Número de hallazgos.</t>
  </si>
  <si>
    <t>Trescientos (300) hallazgos de mejoramiento internos de los dos últimos años hallados.ODS 166</t>
  </si>
  <si>
    <t>Una (1) norma de la ISO 9001 actualizada a 2015. ODS 16</t>
  </si>
  <si>
    <t>Número de normas actualizadas</t>
  </si>
  <si>
    <t xml:space="preserve">Realizar seguimiento y monitoreo  al 100% al plan de desarrollo municipal </t>
  </si>
  <si>
    <t>Un (1) estudios técnicos para la modernización de la administración ODS 16</t>
  </si>
  <si>
    <t>Número de estudios técnicos.</t>
  </si>
  <si>
    <t>Un (1) Software del sistema de gestión documental implementado.ODS 16</t>
  </si>
  <si>
    <t>Número de softwares desarrollados.</t>
  </si>
  <si>
    <t>Un (1) concurso  para el Sistema de carrera administrativa ODS 16</t>
  </si>
  <si>
    <t>Número de concursos realizados.</t>
  </si>
  <si>
    <t>Cuarenta y cinco (45) actividades realizadas para aumentar el clima favorable a nivel organizacional. ODS 16</t>
  </si>
  <si>
    <t>Implementar anualmente al 100%  el plan de bienestar social</t>
  </si>
  <si>
    <t>Implementar anualmente al 100%  el plan de incentivos.</t>
  </si>
  <si>
    <t>Ocho  (8) audiencias de Rendición de cuentas realizadasODS 16</t>
  </si>
  <si>
    <t>Número de audiencias realizadas.</t>
  </si>
  <si>
    <t xml:space="preserve"> Un organismo de transparencia, integridad y prevención de la corrupción en la administración municipal creadoODS 16</t>
  </si>
  <si>
    <t>Número de organismos realizados.</t>
  </si>
  <si>
    <t>Número de certificaciones obtenidas.</t>
  </si>
  <si>
    <t>Una (1) política publica de calidad Formulada y en Implementación.ODS 16</t>
  </si>
  <si>
    <t>Número de políticas formuladas e implementadas.</t>
  </si>
  <si>
    <t xml:space="preserve"> Una (1) Política pública de transparencia y lucha contra la corrupción. ODS 16
contra la corrupción Formulada  e
Implementación </t>
  </si>
  <si>
    <t>41. Finanzas para la fortaleza de Cajicá</t>
  </si>
  <si>
    <t>Cuatro (4) capacitaciones de cultura de pago realizadas. ODS 16</t>
  </si>
  <si>
    <t>Número de capacitaciones realizadas.</t>
  </si>
  <si>
    <t>SECRETARIA DE HACIENDA</t>
  </si>
  <si>
    <t>Ciento cuarenta (140) contribuyentes fiscalizados.ODS 16</t>
  </si>
  <si>
    <t>Número de contribuyentes fiscalizados.</t>
  </si>
  <si>
    <t>Realizar verificaciones al 100% de las  liquidaciones que realizan los contribuyentes del Impuesto de Industria y Comercio</t>
  </si>
  <si>
    <t>Tres mil nuevos (3000) contribuyentes impuesto predial.ODS 17</t>
  </si>
  <si>
    <t>Nuevos  de contribuyentes Impuesto predial</t>
  </si>
  <si>
    <t xml:space="preserve">Actualizar al 100% la base de datos de los contribuyentes de impuesto predial através del convenio con el Igac </t>
  </si>
  <si>
    <t>Número de cuentas por cobrar.</t>
  </si>
  <si>
    <t xml:space="preserve">Enviar notificaciones al 100% de los contribuyentes que se encuentran en mora con  el municipio con el apoyo de dos notificadores </t>
  </si>
  <si>
    <t>Número de procesos automatizados.</t>
  </si>
  <si>
    <t>Una (1) Actualización del Estatuto TributarioODS 16</t>
  </si>
  <si>
    <t>Número de actualizaciones.</t>
  </si>
  <si>
    <t>Cuarenta (40) informes de eficiencia y eficacia en la ejecución presupuestal entregados.ODS 16</t>
  </si>
  <si>
    <t>Número de informes entregados.</t>
  </si>
  <si>
    <t xml:space="preserve">Implementar al 100% el proceso de normas internacionales del sector público de acuerdo a la resolución 533 de 2015 emitida por la CGN a través de una profesional </t>
  </si>
  <si>
    <t>Un (1) inventario de los Bienes públicos del Municipio ODS 16</t>
  </si>
  <si>
    <t>Realizar al 100%  el inventario de los bienes inmuebles del municipio</t>
  </si>
  <si>
    <t>Realizar al 100%  el inventario de los bienes muebles del municipio</t>
  </si>
  <si>
    <t>Realizar la titulación del 10% de los bienes inmuebles del municipio</t>
  </si>
  <si>
    <t>Seis (6) capacitaciones continuas y permanentes realizadas a los funcionarios ODS 16</t>
  </si>
  <si>
    <t>Implementar anualmente al 100%el plan institucional de capacitación - PIC</t>
  </si>
  <si>
    <t>.29 -Equipamiento Municipal.</t>
  </si>
  <si>
    <t xml:space="preserve"> 42. Infraestructura moderna y segura</t>
  </si>
  <si>
    <t>Seis (6) Instituciones Educativas Departamentales IED ampliadas</t>
  </si>
  <si>
    <t>Número de IED ampliadas.</t>
  </si>
  <si>
    <t xml:space="preserve"> Un (1) Colegio nuevo Construidos ODS 9</t>
  </si>
  <si>
    <t>Número de colegios construidos.</t>
  </si>
  <si>
    <t>Seis (6) colegios en mantenimiento y 14 subsedes. ODS 9</t>
  </si>
  <si>
    <t>Número de IED y 14 Subsedes mantenidas.</t>
  </si>
  <si>
    <t>Una (1) Construcción de un Centro Administrativo Municipal ODS 9</t>
  </si>
  <si>
    <t>Número de construcciones realizadas.</t>
  </si>
  <si>
    <t xml:space="preserve"> Una (1) construcción de Sub estación de Policía operando - Capellanía ODS 9</t>
  </si>
  <si>
    <t>Número de Sub estaciones construidas.</t>
  </si>
  <si>
    <t>Una (1) Adecuación CAI – BOHIO ODS 9</t>
  </si>
  <si>
    <t>Número de adecuaciones</t>
  </si>
  <si>
    <t>Diecisiete (17) edificios públicos mantenidos permanentemente ODS 9</t>
  </si>
  <si>
    <t>Número de edificios públicos mantenidos permanentemente</t>
  </si>
  <si>
    <t>Realizar mantenimiento al 100% de los edificios del municipio</t>
  </si>
  <si>
    <t>Diecisiete (17) edificios públicos mantenidos permanentemente ODS 10</t>
  </si>
  <si>
    <t>Dos (2)) escenarios deportivos construidos.  ODS 9</t>
  </si>
  <si>
    <t>Número de escenarios deportivos construidos</t>
  </si>
  <si>
    <t>Cuatro (4) parques, dos (2) escenarios deportivos y doce (12) Bioparques mantenidos permanentemente.</t>
  </si>
  <si>
    <t>Número de parques, mantenidos permanentemente</t>
  </si>
  <si>
    <t>Doce (12) nuevos Bioparques. ODS 9</t>
  </si>
  <si>
    <t xml:space="preserve">Número  de bioparques construidos. </t>
  </si>
  <si>
    <t xml:space="preserve"> Un parque construido  para el sano esparcimiento y recreación.  ODS 9</t>
  </si>
  <si>
    <t>Número de construcciones de parques para el sano esparcimiento y recreación</t>
  </si>
  <si>
    <t>.30 - Desarrollo Comunitario.</t>
  </si>
  <si>
    <t xml:space="preserve"> 43. Escuela de líderes comunitarios para la equidad</t>
  </si>
  <si>
    <t>Un (1) programa de liderazgo comunal y comunitario con enfoque administrativo y financiero formulado e implementado.</t>
  </si>
  <si>
    <t>Número de programas formulados e implementados.</t>
  </si>
  <si>
    <t xml:space="preserve">Garantizar la conmemoración y reconocimiento del día de la acción comunal </t>
  </si>
  <si>
    <t>Ocho (8) talleres de formación y formulación de proyectos para comunales.</t>
  </si>
  <si>
    <t>Número de talleres desarrollados.</t>
  </si>
  <si>
    <t>Ocho (8) proyectos de formación y formulación de proyectos presentados.</t>
  </si>
  <si>
    <t>Número de proyectos presentados.</t>
  </si>
  <si>
    <t>Desarrollar 4 proyectos de presupuesto participativo</t>
  </si>
  <si>
    <t xml:space="preserve"> 44. Cajicá de todos y para todos</t>
  </si>
  <si>
    <t>Una (1) Asociación de Conjuntos Cerrados creada y operando en articulación con JAC. ODS 17</t>
  </si>
  <si>
    <t>Número de Asociaciones creadas.</t>
  </si>
  <si>
    <t>Un (1) programa Alcaldía Contigo formulado y operando. ODS 17</t>
  </si>
  <si>
    <t>Número de programas desarrollados.</t>
  </si>
  <si>
    <t>Veinte y siete (27) Juntas de Acción Comunal fortalecidas con asesorías, dotación de infraestructura –CIC- o recursos técnicos o tecnológicos. ODS 17</t>
  </si>
  <si>
    <t>Número de juntas de acción comunal fortalecidas.</t>
  </si>
  <si>
    <t>Dos (2) bases de datos de registros de salud implementadas y funcionando. ODS 3</t>
  </si>
  <si>
    <t>Número de bases implementadas.</t>
  </si>
  <si>
    <t>Mantener actualizadas las bases de datos en salud ( Mango, Aiepi, Vraf, Sicriessan, Sicresub, Sac)</t>
  </si>
  <si>
    <t>Un (1) Plan anual  de Auditoria para el Mejoramiento de Calidad (PAMEC) implementado y operando en la Secretaria de Salud. ODS 3</t>
  </si>
  <si>
    <t xml:space="preserve">Realizar acciones de seguimiento y monitoreo al Plan anual de auditoria para el mejoramiento de la calidad. </t>
  </si>
  <si>
    <t>Un (1) Software implementado y operando en la secretaria de salud. ODS 3</t>
  </si>
  <si>
    <t>Número de software implementados.</t>
  </si>
  <si>
    <t>Realizar acciones administrativas del software implementado en la secretaria de salud.</t>
  </si>
  <si>
    <t>Un (1) plan de acción, armonización, seguimiento y evaluación. ODS 3</t>
  </si>
  <si>
    <t>Número de planes de acción realizados.</t>
  </si>
  <si>
    <t xml:space="preserve">Estudio de factibilidad para el fortalecimiento integral de la red de servicios de salud. </t>
  </si>
  <si>
    <t>Realizar apoyo a los eventos de la secretaria de salud, con refrigerios.</t>
  </si>
  <si>
    <t xml:space="preserve">.31 -Victimas del Conflicto Armado. </t>
  </si>
  <si>
    <t xml:space="preserve"> 45. Prevención y protección de las victimas de conflicto</t>
  </si>
  <si>
    <t>Un (1) Plan para la prevención y protección a las víctimas del conflicto que lleguen al municipio formulado y en implementación. ODS 1</t>
  </si>
  <si>
    <t>Número de planes  de prevención realizados.</t>
  </si>
  <si>
    <t>Implementar anualmente al 100% el plan para la prevención y protección de las VCA</t>
  </si>
  <si>
    <t xml:space="preserve"> 46. Cajicá atiende y asiste  a las  victimas de conflicto</t>
  </si>
  <si>
    <t>Una (1) Caracterización de la población V.C.A. ODS 1</t>
  </si>
  <si>
    <t>Número de caracterizaciones realizadas.</t>
  </si>
  <si>
    <t>Cien (100%) de Registros población VCA atendida por concepto de Salud. ODS 1</t>
  </si>
  <si>
    <t>Cien (100%) en cupos en Educación para la población V.C.A. ODS 4</t>
  </si>
  <si>
    <t>Porcentaje de cupos de población VCA realizadas.</t>
  </si>
  <si>
    <t>Cien (100%) de cupos en actividades de recreación y deportes para la población VCA. ODS 10</t>
  </si>
  <si>
    <t>Cien (100%) de cupos para la población VCA en actividades de Cultura. ODS 10</t>
  </si>
  <si>
    <t>Un (1) Plan de bienestar y desarrollo integral de VCA formulado e implementado. ODS 1</t>
  </si>
  <si>
    <t>Número de planes formulados e implementados..</t>
  </si>
  <si>
    <t xml:space="preserve"> 47. Cajicá solidaria frente a la verdad, justicia y reparación a las  victimas de conflicto</t>
  </si>
  <si>
    <t xml:space="preserve"> Cien (100%) en Procesos de restitución de tierras, retornos o reubicación acompañados por la Admón. Mpal. ODS 10
</t>
  </si>
  <si>
    <t>Porcentaje en el proceso de restitución de tierras realizados.</t>
  </si>
  <si>
    <t>Atender al 100% procesos de restitución de tierras y retornos</t>
  </si>
  <si>
    <t xml:space="preserve">Atender al 100% procesos de  reubicación </t>
  </si>
  <si>
    <t>Una (1) Ruta de acompañamiento en procesos de  restitución de tierras, retornos o reubicación de víctimas asentadas en el municipio. ODS 10</t>
  </si>
  <si>
    <t>Número de rutas realizadas.</t>
  </si>
  <si>
    <t>Un (1) evento anual  y reconocimiento del día de la memoria y solidaridad de las víctimasODS 10</t>
  </si>
  <si>
    <t>Número de eventos realizados.</t>
  </si>
  <si>
    <t>Cuatro (4) eventos de reconocimiento. ODS 10</t>
  </si>
  <si>
    <t>Cien (100%) de Apoyo en jornadas para definir situación militar ODS 10</t>
  </si>
  <si>
    <t>Porcentaje de apoyo a las jornadas realizadas.</t>
  </si>
  <si>
    <t xml:space="preserve">Realizar dos jornadas anuales para definir  situación militar </t>
  </si>
  <si>
    <t>Cien (100%)  de Personas en Proceso de Reintegración  (PPR) atendida por concepto de Salud. ODS 10</t>
  </si>
  <si>
    <t>Porcentaje de apoyo a las PPR atendidas.</t>
  </si>
  <si>
    <t xml:space="preserve"> 48. Cajicá responsable frente a la política de reintegración</t>
  </si>
  <si>
    <t>Cien (100%) de cupos en Educación los ocupan Personas en procesos de reintegración - PPR ODS 10</t>
  </si>
  <si>
    <t>Porcentaje de cupos en educación.</t>
  </si>
  <si>
    <t>Cien (100%)  de cupos para PPR en actividades de recreación y deportes.ODS 10</t>
  </si>
  <si>
    <t>Porcentaje de cupos en PPR realizados.</t>
  </si>
  <si>
    <t>.32 -Reintegración.</t>
  </si>
  <si>
    <t>Un (1) Plan de bienestar y desarrollo integral de PPR formulado e implementados 10</t>
  </si>
  <si>
    <t>Número de planes desarrollados.</t>
  </si>
  <si>
    <t>Implementar al 100% en el año el plan para personas en proceso de reintegración</t>
  </si>
  <si>
    <t>.33 - Centros de Reclusión.</t>
  </si>
  <si>
    <t xml:space="preserve"> 49. Cajicá atiende a la población carcelaria</t>
  </si>
  <si>
    <t>Un (1) convenio realizado municipio - INPEC.ODS 16</t>
  </si>
  <si>
    <t>34 -Justicia Y Seguridad.</t>
  </si>
  <si>
    <t>50. Con seguridad, convivencia y cultura ciudadana se construyo paz</t>
  </si>
  <si>
    <t>Una (1) Política pública de seguridad reformulada e implementada.ODS 16</t>
  </si>
  <si>
    <t xml:space="preserve"> Un (1) Plan Integral de Seguridad y Convivencia Ciudadana diseñado, formulado e implementado.ODS 16
</t>
  </si>
  <si>
    <t>Un (1) Análisis situacional de las problemáticas ligadas al fenómeno de la comercialización  en pequeñas cantidades de drogas ilícitas y portafolio de  acciones para abordarlas. ODS 16</t>
  </si>
  <si>
    <t>Número de análisis realizados.</t>
  </si>
  <si>
    <t xml:space="preserve"> Una (1) Política pública de prevención de  consumo, distribución y producción de sustancias psicoactivas en el municipio formulada e implementada. ODS 16</t>
  </si>
  <si>
    <t>Número de políticas publicas realizadas.</t>
  </si>
  <si>
    <t xml:space="preserve">Cuatro (4) Mecanismos de medición (percepción de seguridad) implementados ODS 16
</t>
  </si>
  <si>
    <t>Número de mecanismos implementados.</t>
  </si>
  <si>
    <t>Realizar una encuesta de percepción de seguridad en el municipio</t>
  </si>
  <si>
    <t>Treinta (30) nuevos policías para el mejoramiento del pie de fuerza ODS 16</t>
  </si>
  <si>
    <t xml:space="preserve">Número de policías </t>
  </si>
  <si>
    <t xml:space="preserve">Cincuenta (50) dispositivos de vigilancia y seguridad ( cámaras)instalados ODS 16
</t>
  </si>
  <si>
    <t>Número de dispositivos instalados .</t>
  </si>
  <si>
    <t>Trescientos treinta (330) Puntos de alarmas comunitarias articulados con frentes de seguridad funcionando. ODS 16</t>
  </si>
  <si>
    <t>Número de puntos de alarma instalados.</t>
  </si>
  <si>
    <t xml:space="preserve"> Ocho (8) campañas en cultura ciudadana en seguridad sensibilización realizadas.ODS 16</t>
  </si>
  <si>
    <t>Número de campañas de sensibilización realizadas</t>
  </si>
  <si>
    <t xml:space="preserve">8
</t>
  </si>
  <si>
    <t>Implementar un  Programa Nuestros primeros pasos hacia la ciencia y la innovación</t>
  </si>
  <si>
    <t xml:space="preserve">Garantizar el funcionamiento de las tres ludotecas con su respectivo ludotecario </t>
  </si>
  <si>
    <t xml:space="preserve">Realizar mantenimiento de infraestructura  de las 3 ludotecas </t>
  </si>
  <si>
    <t xml:space="preserve">Garantizar el transporte escolar al 100% (600 estudiantes  ) de los estudiantes a través de la realización de un contrato </t>
  </si>
  <si>
    <t xml:space="preserve">Garantizar el transporte universitario  al 100% (500 estudiantes  ) de los estudiantes a través de la realización de un contrato </t>
  </si>
  <si>
    <t xml:space="preserve">Implementación del 5 % de la política de Infancia, niñez y adolescencia </t>
  </si>
  <si>
    <t>Realizar una campaña de movilización de niños, niñas y adolescentes</t>
  </si>
  <si>
    <t xml:space="preserve">Implementar en un 50% el programa de prevención, rehabilitación y resocialización de adolescentes </t>
  </si>
  <si>
    <t xml:space="preserve">Becar 20 estudiantes técnicos en contabilidad que cumplan los requisitos de continuidad en el  programa para articulación de la tecnología con la Universidad Militar </t>
  </si>
  <si>
    <t xml:space="preserve">Apoyar al 100% el desarrollo del programa técnicos en contabilidad  (40 personas) en continuidad. </t>
  </si>
  <si>
    <t>Implementar un Programa Transfiriendo conocimiento . Un aporte a la ciencia y la innovación</t>
  </si>
  <si>
    <t>Desarrollar 4 campañas contra la violencia de mujer y género</t>
  </si>
  <si>
    <t>Número</t>
  </si>
  <si>
    <t>Fortalecer al 100% la Política Pública de Discapacidad</t>
  </si>
  <si>
    <t>Realizar una  Alianza con  INCI que permita educación para discapacidad visual</t>
  </si>
  <si>
    <t xml:space="preserve">Garantizar  al  100% en el año la aseo del las 6 IED y sus sedes   </t>
  </si>
  <si>
    <t xml:space="preserve"> Entregar  3 premios del concursos Maestro forjador del futuro. Puesto 1,2 y 3. </t>
  </si>
  <si>
    <t>Renovar una alianza con el ICETEX  para el mantenimiento de los créditos adquiridos para estudiantes cajiqueños</t>
  </si>
  <si>
    <t>Garantizar el acceso a la conectividad  al 100% de las IED a través de equipo de trabajo .</t>
  </si>
  <si>
    <t xml:space="preserve">Gestionar un  proceso de la 2 conexión de 60 pulgadas  a la red de acueducto de Bogotá </t>
  </si>
  <si>
    <t xml:space="preserve"> Divulgar a 50 conjuntos residenciales del municipio de Cajicá el PGIRS municipal y el programa a través de capacitaciones.</t>
  </si>
  <si>
    <t xml:space="preserve">Realizar el festival de Jazz Cajicá </t>
  </si>
  <si>
    <t xml:space="preserve">Realizar el festival de Teatro Cajicá  </t>
  </si>
  <si>
    <t xml:space="preserve">Realizar el festival de Cine Cajicá </t>
  </si>
  <si>
    <t>Realizar un Festival de tunas</t>
  </si>
  <si>
    <t>Realizar un Festival de danzas</t>
  </si>
  <si>
    <t>Elaborar dos producciones musicales en CD de las bandas musicales</t>
  </si>
  <si>
    <t xml:space="preserve">Apoyo al 100% de eventos de  conmemoración del cumpleaños de Cajicá </t>
  </si>
  <si>
    <t>Apoyar al 100% el funcionamiento de las bibliotecas del municipio a través de equipo de trabajo (7 profesionales y técnicos)</t>
  </si>
  <si>
    <t xml:space="preserve">Realizar 12 seguimientos a los planes de mejoramiento de las EPS e IPS con servicios integrales a través visitas de verificación y análisis de información a través de una profesional en auditoria de calidad. </t>
  </si>
  <si>
    <t>VF Garantizar que el 100% de las personas que demanden el  servicio y cumplan con los requisitos  para acceder al programa ruta saludable  a través de la contratación de medios de transporte + VF</t>
  </si>
  <si>
    <t>Entregar 113 subsidios para mejoras de vivienda ( 5 millones)</t>
  </si>
  <si>
    <t>Implementar el 5%  de la Política Pública de Vivienda municipal.</t>
  </si>
  <si>
    <t>Estudio para la reestructuración de personal del instituto de deportes de Cajicá.</t>
  </si>
  <si>
    <t xml:space="preserve">Realizar la intermediación para la aprobación de 3 créditos en el año </t>
  </si>
  <si>
    <t>Apoyar el desarrollo de 50 proyectos de huertas caseras.</t>
  </si>
  <si>
    <t>Desarrollar el proyecto productivo de forrajes verdes como suplemento alimenticio para bovinos.</t>
  </si>
  <si>
    <t xml:space="preserve">Desarrollar el proyecto productivo de mejoramiento genético de bovinos </t>
  </si>
  <si>
    <t>Realizar dos capacitaciones en el año en técnicas de comercialización.</t>
  </si>
  <si>
    <t>Realizar mantenimiento  a la infraestructura de los  5 Centros de Desarrollo del Infante del municipio</t>
  </si>
  <si>
    <t>Realizar un  evento - conmemoración del Día Internacional del Niño</t>
  </si>
  <si>
    <t>Garantizar al 100% el funcionamiento de un  hogar de paso</t>
  </si>
  <si>
    <t xml:space="preserve">SECRETARIA DE DESARROLLO SOCIAL </t>
  </si>
  <si>
    <t xml:space="preserve">Garantizar al 100% el funcionamiento de un  programa de prevención  integral para los niños y niñas a través del apoyo de  un grupo interdisciplinario  de profesionales para acompañamiento y seguimiento. Faltan profesionales </t>
  </si>
  <si>
    <t>Implementar al 100%  un  programa Descubriendo la magia de la ciencia y la innovación</t>
  </si>
  <si>
    <t>1.</t>
  </si>
  <si>
    <t>Construir el 50% del Centro de Protección para la persona mayor</t>
  </si>
  <si>
    <t>Elaborar la Política Pública de Persona Mayor</t>
  </si>
  <si>
    <t>Garantizar el funcionamiento de los 12 programas de adulto mediante un grupo interdisciplinario</t>
  </si>
  <si>
    <t xml:space="preserve">Garantizar al 100% el servicio de alimentos para el programa de Persona mayor </t>
  </si>
  <si>
    <t>Apoyar la implementación de 3 proyectos productivos dirigidos a personas mayores.</t>
  </si>
  <si>
    <t>Realizar 20 convocatorias de  empleo</t>
  </si>
  <si>
    <t xml:space="preserve">Capacitar al 100% de las mujeres cabeza de familia en procesos de presentación hoja de vida, competencias  e identificación de sus capacidades. </t>
  </si>
  <si>
    <t xml:space="preserve">Número </t>
  </si>
  <si>
    <t>Implementar un Programa de  ciencia e innovación  como aporte a la equidad y diversidad</t>
  </si>
  <si>
    <t>Realizar una dotación de nuevos equipos para banco de ayudas técnicas.</t>
  </si>
  <si>
    <t>Identificar nuevos 4 predios para la construcción de escenarios deportivos.</t>
  </si>
  <si>
    <t>Implementar un programa de ciencia e innovación sin límites</t>
  </si>
  <si>
    <t>Garantizar al 100% el funcionamiento del programa más familias en acción</t>
  </si>
  <si>
    <t>Atender a 200 estudiantes  con procesos de lectoescritura  a través de convenio  con la Universidad de la Sabana</t>
  </si>
  <si>
    <t>Apoyar al 100% el desarrollo de proyectos pedagógicos en el marco del  Plan Educativo Institucional  - PEI   de las6  Instituciones Educativas Departamentales - IED</t>
  </si>
  <si>
    <t>Garantizar  al  100% el año la vigilancia del las 6 Instituciones Educativas Departamentales y sus sedes.</t>
  </si>
  <si>
    <t xml:space="preserve">Garantizar  al  100% en el año  el pago de servicios públicos ( acueducto, luz, internet) del las 6  Instituciones Educativas Departamentales - IED y sus sedes </t>
  </si>
  <si>
    <t>Bandas</t>
  </si>
  <si>
    <t>Concursos</t>
  </si>
  <si>
    <t>Alianzas</t>
  </si>
  <si>
    <t xml:space="preserve">Alianzas </t>
  </si>
  <si>
    <t>Convenios</t>
  </si>
  <si>
    <t>Fortalecer el idioma ingles en los docentes y certificarlos mediante un convenio con la Universidad de la Sabana.</t>
  </si>
  <si>
    <t>Diplomados</t>
  </si>
  <si>
    <t>Equipos</t>
  </si>
  <si>
    <t>Horas</t>
  </si>
  <si>
    <t>Kits</t>
  </si>
  <si>
    <t>Entregar 2000 kit de obras literarias.</t>
  </si>
  <si>
    <t>Adquirir y poner en funcionamiento un laboratorio en sitio para control de calidad de agua</t>
  </si>
  <si>
    <t>Metros</t>
  </si>
  <si>
    <t>Subsidios</t>
  </si>
  <si>
    <t>Transferir al 100% los subsidios de acueducto.</t>
  </si>
  <si>
    <t>Realizar al 100% las actividades complementarias al Plan Maestro de Alcantarillado primera etapa.</t>
  </si>
  <si>
    <t>Campañas</t>
  </si>
  <si>
    <t>Capacitaciones</t>
  </si>
  <si>
    <t>Desarrollar 31  jornadas de sensibilización, capacitación y acompañamiento en actividades ambientales en el  las instituciones educativas públicas del municipio.</t>
  </si>
  <si>
    <t>Realizar el Primer salón de arte escolar “Eco-arte” – 2018, mediante la recuperación de diversos tipos de residuos reciclables.</t>
  </si>
  <si>
    <t>Desarrollar el Segundo congreso PGIRS departamental, con ponentes nacionales e internacionales en manejo de residuos solidos.</t>
  </si>
  <si>
    <t>Desarrollar 1  proyecto de aprovechamiento de residuos orgánicos y educación ambiental en 2 Instituciones Educativas públicas del municipio (IED. Rincón santo, Pompilio Martínez y San Gabriel).</t>
  </si>
  <si>
    <t>Entregar  40.000 unidades de Bokashi, producidos con biotecnología EM  en el Municipio.</t>
  </si>
  <si>
    <t>Fortalecer el programa "caneca verde" y separación en la fuente  mediante  entrega de 2500 canecas a los habitantes del Municipio de Cajicá,.</t>
  </si>
  <si>
    <t>Canecas</t>
  </si>
  <si>
    <t>Festivales</t>
  </si>
  <si>
    <t>Realizar el festival de Opera  con Cajicá.</t>
  </si>
  <si>
    <t>Eventos</t>
  </si>
  <si>
    <t>Celebrar el día de artesano</t>
  </si>
  <si>
    <t xml:space="preserve">Dotar al 100% de materiales para el funcionamiento de los programas de la Biblioteca </t>
  </si>
  <si>
    <t>Implementar  50 huertas caseras mediante la entrega  de semillas, abonos y suministros agrícolas.</t>
  </si>
  <si>
    <t>Huertas</t>
  </si>
  <si>
    <t>Beneficiar a 26 familias de  pobreza extrema con la entrega de un componente nutricional.</t>
  </si>
  <si>
    <t>Familias</t>
  </si>
  <si>
    <t>Sistemas</t>
  </si>
  <si>
    <t>Apoyar  la creación de 1 asociación de  productores agrícolas o  pecuarios  del municipio.</t>
  </si>
  <si>
    <t>Adecuar las instalaciones de un vivero municipal en el predio Villa Marsella.</t>
  </si>
  <si>
    <t>Adquirir una ensiladora</t>
  </si>
  <si>
    <t xml:space="preserve">Adecuar el  centro de acopio de sabana centro  </t>
  </si>
  <si>
    <t>PE. Pavimentar de la Vía Santa Lucia La Florida 0.6 Km)</t>
  </si>
  <si>
    <t>Vigencias Futuras- Realizar una revisión extraordinaria del PBOT</t>
  </si>
  <si>
    <t xml:space="preserve">Apoyar al 100% con publicidad </t>
  </si>
  <si>
    <t>PE. Construir la Alameda el Misterio a Variante ( 2 km)</t>
  </si>
  <si>
    <t>PE. Construir la  Alameda del Cementerio Politécnico costado norte  (1 km)</t>
  </si>
  <si>
    <t xml:space="preserve">Mantener al 100% las zonas verdes de  las instituciones educativas </t>
  </si>
  <si>
    <t xml:space="preserve">Parques </t>
  </si>
  <si>
    <t xml:space="preserve">Construir andenes Junta de Acción Comunal La Estación  </t>
  </si>
  <si>
    <t xml:space="preserve">Implementar el 10% del plan de manejo del patrimonio cultural </t>
  </si>
  <si>
    <t>Actualizar al 100% el Sistema de Información Geográfica ( licencia y profesional)</t>
  </si>
  <si>
    <t xml:space="preserve">Apoyar al 100%  la implementación del régimen de multas y sanciones mediante  publicidad </t>
  </si>
  <si>
    <t>Software</t>
  </si>
  <si>
    <t>Apoyo al 100%  la campaña de sisbenización  mediante transporte</t>
  </si>
  <si>
    <t>Realizar 6 convenios  con colegios , universidades e institutos para  apoyo del acceso a la educación.</t>
  </si>
  <si>
    <t>Ferias</t>
  </si>
  <si>
    <t>Realizar una feria textil  con la participación de sastres  del municipio</t>
  </si>
  <si>
    <t>Actualizar al 100%  la pagina web de empleo www.empleocajica.com</t>
  </si>
  <si>
    <t>Instalar 300 nuevas acometidas de gas natural nuevas</t>
  </si>
  <si>
    <t xml:space="preserve">Implementar un proyecto ganador del concurso de cultura ciudadana en movilidad </t>
  </si>
  <si>
    <t>Realizar seguimiento al 100% al  Decreto N° 034  del 12 de mayo de 2017 (transporte público colectivo de pasajeros)</t>
  </si>
  <si>
    <t xml:space="preserve">Cambiar al 100% de tarjetas de operación del servicios de transporte público </t>
  </si>
  <si>
    <t>Realizar al 100% los estudios técnicos, financieros y jurídicos para la implementación del terminal de transportes del Municipio de Cajicá</t>
  </si>
  <si>
    <t>PE.Adquirir un predio para la Construcción de vías urbanas en la cra 8 con av cavelier y calle 4.</t>
  </si>
  <si>
    <t>PE. Adquirir un predio para la Construcción de vías urbanas en la calle 7  con cra 3 El Misterio</t>
  </si>
  <si>
    <t>Implementar 1 zona WIFI en el municipio</t>
  </si>
  <si>
    <t>Apoyar al 100% el  desarrollo de mesas de trabajo  mediante logística.</t>
  </si>
  <si>
    <t xml:space="preserve">Desarrollar 4 encuentros intergeneracionales </t>
  </si>
  <si>
    <t>Cursos</t>
  </si>
  <si>
    <t>Realizar al 100%  material informativo  en folletos, pendones, presencia en portales web</t>
  </si>
  <si>
    <t>Mantener y recuperar los vallados de la red municipal mediante la realización de un  convenio.</t>
  </si>
  <si>
    <t>Realizar 1 campaña sobre la existencia de tecnología ahorradora de agua, como opción para solucionar consumos altos de agua potable mediante personal capacitado y material publicitario.</t>
  </si>
  <si>
    <t>Realizar  capacitaciones en 25 sedes educativas mediante personal capacitado y material publicitario.</t>
  </si>
  <si>
    <t>Realizar 8 campañas sobre uso eficiente y ahorro del agua con la comunidad .</t>
  </si>
  <si>
    <t xml:space="preserve">Realizar 180 campañas en el sector comercial, puerta a puerta </t>
  </si>
  <si>
    <t>Desarrollar  4 publicaciones en medios de comunicación sobre el óptimo procedimiento para reporte y reparación de fugas de agua dentro del municipio</t>
  </si>
  <si>
    <t>Implementar 12 sistemas de captación de agua lluvia</t>
  </si>
  <si>
    <t>metros</t>
  </si>
  <si>
    <t xml:space="preserve">Implementar al 100%  el programa de albergue temporal mediante  insumos y  alimento </t>
  </si>
  <si>
    <t xml:space="preserve">Apoyar el funcionamiento al 100% del archivo de gestión de la entidad. </t>
  </si>
  <si>
    <t>Dotar al 100% de muebles  y elementos de oficina las dependencias de la administración municipal.</t>
  </si>
  <si>
    <t>Garantizar a 100% el funcionamiento de la Pagina web del municipio mediante servicio de alojamiento.</t>
  </si>
  <si>
    <t>Realizar mantenimiento y actualización al 100% de la Aplicación APP del Municipio</t>
  </si>
  <si>
    <t>Apoyar al 100% del funcionamiento de  la Oficina de prensa con plan de medios.</t>
  </si>
  <si>
    <t>Apoyar al 100% del funcionamiento de  la Oficina de prensa con  impresos y publicaciones</t>
  </si>
  <si>
    <t xml:space="preserve">Apoyar al 100% del funcionamiento de  la Oficina de prensa con  perifoneo </t>
  </si>
  <si>
    <t>Adquirir una pantalla LDS</t>
  </si>
  <si>
    <t>Implementar al 10% la Política Pública de calidad  con las dependencias</t>
  </si>
  <si>
    <t xml:space="preserve">Apoyar al 100% la fiscalización de contribuyentes con un notificador </t>
  </si>
  <si>
    <t>Realizar mantenimiento  al   100% del software de procesos judiciales para la optimización del proceso de  cobro persuasivo y coactivo.</t>
  </si>
  <si>
    <t xml:space="preserve">Adquirir un predio para la ampliación de la Institución Educativa Granjitas  </t>
  </si>
  <si>
    <t xml:space="preserve">Realizar mantenimiento al 100%  de la infraestructura de  Seis (6) colegios y 14 subsedes. </t>
  </si>
  <si>
    <t xml:space="preserve">Construir un  Aula Múltiple Junta de Acción Comunal Canelón.      </t>
  </si>
  <si>
    <t xml:space="preserve">Instalar 6 nuevos parques biosaludables </t>
  </si>
  <si>
    <t>Instalar 100 alarmas comunitarias</t>
  </si>
  <si>
    <t>Comisarías</t>
  </si>
  <si>
    <t>Estudiantes</t>
  </si>
  <si>
    <t>Realizar seguimiento al  100% DEL "SOFWARE DE PROCESOS JUDICIALES " para la optimización del proceso de  cobro persuasivo y coactivo.</t>
  </si>
  <si>
    <t>Apoyar al 100% las acciones del Observatorio Social a través de dos profesional en estadística</t>
  </si>
  <si>
    <t xml:space="preserve">Garantizar el funcionamiento al 100% del Centro de Desarrollo del Infante a través de  un convenio con Caja de Compensación para la operación por un  año </t>
  </si>
  <si>
    <t>Garantizar el funcionamiento al 100% del Centro de Desarrollo del Infante a través de  un convenio con Caja de Compensación para la operación por   6 meses</t>
  </si>
  <si>
    <t xml:space="preserve">Construir al 50% el Centro de Desarrollo del Infante en Santa Inés </t>
  </si>
  <si>
    <t>Garantizar en los 5 Centros de Desarrollo del Infante la realización de actividades  de fonoaudiología, terapia ocupacional  y educadora especial.</t>
  </si>
  <si>
    <t xml:space="preserve">Garantizar 100% de funcionamiento del transporte de los niños y niñas del los  5 CDI (181 niños y niñas) </t>
  </si>
  <si>
    <t xml:space="preserve">Realizar dos convenios para  la atención de la primera infancia </t>
  </si>
  <si>
    <t>Realizar un convenio  con el CESPA para garantizar los derechos de los menores vinculados a procesos penales</t>
  </si>
  <si>
    <t>Apoyar al 100% el desarrollo de la tecnología en gastronomía en las IED  Rincón Santo y Capellanía a través de un tecnólogo en alta cocina</t>
  </si>
  <si>
    <t>Implementar 2 proyectos productivos con jóvenes que hayan cumplido los requisitos.</t>
  </si>
  <si>
    <t>Implementar el Fondo de emprendimiento de Cajicá</t>
  </si>
  <si>
    <t>Implementar al 100% el plan gerontológico integral para personas mayores</t>
  </si>
  <si>
    <t>Garantizar al 10% la implementación de la política publica LGTBI</t>
  </si>
  <si>
    <t>Garantizar la protección a la mujeres violentadas a través de convenio con  Centro de protección de la mujer.</t>
  </si>
  <si>
    <t>Implementar al 10% la Política Pública de Mujer y Género.</t>
  </si>
  <si>
    <t>Implementar una incubadora de proyectos con los Semilleros de Investigación de la Universidad Militar Nueva Granada</t>
  </si>
  <si>
    <t xml:space="preserve">Asegurar al 100% el funcionamiento de la jornada escolar en la IE Pompilio Martínez con la contratación del personal </t>
  </si>
  <si>
    <t xml:space="preserve">Construir el 100% de la obras  (restaurante, salones y baterías de baño)  para el funcionamiento de la jornada única escolar en la IED Capellanía </t>
  </si>
  <si>
    <t>Dotar las aulas, restaurantes, baños y zonas administrativas y deportivas de las 4 Instituciones Educativas ( Antonio Nariño, San Gabriel, Pompilio Martínez, y Pablo Herrera)</t>
  </si>
  <si>
    <t>Garantizar al 100% el apoyo psicosocial en las  6 IED a través de la contratación de 24 profesionales</t>
  </si>
  <si>
    <t>Garantizar al 100% el apoyo administrativo en las  6 IED a través de la contratación de 20 profesionales</t>
  </si>
  <si>
    <t xml:space="preserve">Garantizar el funcionamiento de las 7 bandas marciales a tabes de la contratación de los instructores </t>
  </si>
  <si>
    <t xml:space="preserve">Realizar un concurso de Bandas músico marciales </t>
  </si>
  <si>
    <t>Realizar una alianza  de cooperación con el Colegio Liceo Francés</t>
  </si>
  <si>
    <t>Realizar un convenio para fortalecer la orientación profesional y el desarrollo humano para los grados 11  con la Universidad de la Sabana</t>
  </si>
  <si>
    <t>Preparar y orientar  al 100%  de los estudiantes para la presentación de las  pruebas Saber de grado 11</t>
  </si>
  <si>
    <t xml:space="preserve">Preparar y orientar  al 100%  de los estudiantes para la presentación de las  pruebas Saber de grado 3 y 5 </t>
  </si>
  <si>
    <t xml:space="preserve">Focalizar al 100% la población docente para participar de las becas de maestría con diferentes universidades. </t>
  </si>
  <si>
    <t>Realizar un diplomado  en prevención, atención y consumo de sustancias psicoactivas</t>
  </si>
  <si>
    <t>Realizar al 100% el mantenimiento a los equipos tecnológicos de las IED (actualización de licencias)</t>
  </si>
  <si>
    <t>Adquirir  300 equipos y sus licencias  para las Instituciones Educativas Departamentales IED</t>
  </si>
  <si>
    <t>Participar activamente al 100%  en las reuniones y comités del Acueducto Regional Sisga liderado por el departamento.</t>
  </si>
  <si>
    <t xml:space="preserve">Realizar reposición y expansión de red de 2", 3", 4" y 6" en polietileno en PN 16,  de l de 15.000 metros de acueducto. </t>
  </si>
  <si>
    <t xml:space="preserve">Implementar al 100% el sistema de información de catastro de usuarios. </t>
  </si>
  <si>
    <t>Garantizar el funcionamiento del Sistema de información de catastro de usuarios mediante la adquisición de 1 equipo …</t>
  </si>
  <si>
    <t>Actualizar los estudios y diseños Plan Maestro de Alcantarillado Fase Dos.</t>
  </si>
  <si>
    <t xml:space="preserve">Realizar 28 campañas masivas, de sensibilización y divulgación del Plan de Gestión Integral de Residuos Sólidos (PGIRS)  para la  separación en la fuente en sectores comunales, mediante material lúdicos y tecnológico.
</t>
  </si>
  <si>
    <t>Realizar 12 Capacitaciones  sobre el PGIRS municipal  en la Administración Municipal, referente a la separación en la fuente, teoría de las 3Rs y manejo de la caneca verde.</t>
  </si>
  <si>
    <t>Adquirir un Carro Compactador con capacidad de 3.5 toneladas para recolección de ruta selectiva en espacios de difícil acceso.</t>
  </si>
  <si>
    <t>Garantizar al 100% el funcionamiento de la escuelas de artes, teatro, danzas y música, para personal en condición de discapacidad.</t>
  </si>
  <si>
    <t>Implementar  una nueva escuela de formación artística y cultural.</t>
  </si>
  <si>
    <t>Apoyar al 100% el funcionamiento administrativo del Centro Cultural de Cajicá. (18 administrativos)</t>
  </si>
  <si>
    <t>Apoyar al 100% el funcionamiento de las escuelas de  formación cultural del  Centro Cultural de Cajicá (74 instructores)</t>
  </si>
  <si>
    <t>Dotal las 22 escuelas de formación artística y cultural con accesorios e instrumentos.</t>
  </si>
  <si>
    <t xml:space="preserve">Realizar al 100% los arreglos de la conectividad del centro Cultural de Cajicá </t>
  </si>
  <si>
    <t xml:space="preserve">Comprar  una camioneta para fortalecer temas logísticos del centro cultural de Cajicá </t>
  </si>
  <si>
    <t xml:space="preserve">Realizar el festival de música sinfónica Cajicá </t>
  </si>
  <si>
    <t xml:space="preserve">Realizar el festival de música infantil Cajicá </t>
  </si>
  <si>
    <t xml:space="preserve">Realizar un exposición de arte Primavera en Cajicá </t>
  </si>
  <si>
    <t>Exposiciones</t>
  </si>
  <si>
    <t xml:space="preserve">Realizar un Festival de música llanera </t>
  </si>
  <si>
    <t>Realizar un evento de conmemoración de los 10 años de Inscultura - celebra la música.</t>
  </si>
  <si>
    <t xml:space="preserve">Apoyar al 100% la participación de los grupos artísticos del municipio en eventos culturales regionales y nacionales </t>
  </si>
  <si>
    <t>Producciones</t>
  </si>
  <si>
    <t xml:space="preserve">Realizar AL 100% mantenimiento al sistema SIACA - Sistema de Información artística de  Cajicá- </t>
  </si>
  <si>
    <t>Apoyar al 100% los temas logísticos  para promocionar y divulgar los eventos culturales y turísticos del Instituto</t>
  </si>
  <si>
    <t>Apoyar al 100%  el desarrollo de publicidad y promoción de la cultura y el turismo del municipio</t>
  </si>
  <si>
    <t>Apoyar al 100% el desarrollo del evento festival del maíz</t>
  </si>
  <si>
    <t xml:space="preserve">Adquirir un bibliobanco físico </t>
  </si>
  <si>
    <t xml:space="preserve">Desarrollar una imagen corporativa del programa de biblioteca </t>
  </si>
  <si>
    <t xml:space="preserve">Realizar 12 transferencias para el financiamiento del régimen subsidiado a través de una resolución </t>
  </si>
  <si>
    <t>Realizar 2 campañas de sensibilización  dirigidas a la población   vulnerable  ( charlas educativas y informativas para acceder a los servicios de salud )</t>
  </si>
  <si>
    <t xml:space="preserve"> Realizar 3 soporte y mantenimiento del software SICRESUB para la administración de las bases de datos en el municipio </t>
  </si>
  <si>
    <t>Realizar 4 campañas de sensibilización dirigidas a la población  que cuenta con capacidad de pago mediante convocatorias charlas educativas y informativas para acceder a los servicios de salud</t>
  </si>
  <si>
    <t>Realizar 90 Visitas de sensibilización a las unidades productivas formales e informales  mediante la contratación de un profesional en salud ocupacional.</t>
  </si>
  <si>
    <t xml:space="preserve">Realizar 1 soporte de mantenimiento del software sicresub para la administración de las bases de datos en el municipio </t>
  </si>
  <si>
    <t xml:space="preserve">Llevar a cabo un convenio con la ESE Hospital Profesor Jorge Caverlier  que beneficie a la población Pobre No Asegurada  cuando requiera la prestación de servicios de salud de primer nivel de atención. </t>
  </si>
  <si>
    <t xml:space="preserve">Actualizar al 100% del software  para seguimiento y monitoreo  EPSs e IPS. Latín software </t>
  </si>
  <si>
    <t xml:space="preserve"> Realizar 8 monitoreos   de satisfacción al usuario  de la  IPS y EPS mediante un instrumentos de evaluación y el apoyo de un profesional en administración </t>
  </si>
  <si>
    <t xml:space="preserve">Realizar 30 visitas de seguimiento y acompañamiento a prestadores de servicios de salud para la implementación del Plan de Gestión del Riesgo  para atención de emergencias y desastres  a través de un profesional en área  de la salud </t>
  </si>
  <si>
    <t xml:space="preserve">Realizar 24  visitas de seguimiento y acompañamiento para verificación del Sistema  Obligatorio de Garantía a la calidad  a los prestadores que operan en el municipio  a través de profesional en salud especializada </t>
  </si>
  <si>
    <t>Realizar 24  visitas de seguimiento y acompañamiento para verificación del Sistema  Obligatorio de Garantía a la calidad  a los prestadores que operan en el municipio, a través de una profesional del área de la salud y en auditoria</t>
  </si>
  <si>
    <t xml:space="preserve">Llevar a cabo un (1) proyecto de la ESE publica del municipio a través de un convenio interadministrativo  </t>
  </si>
  <si>
    <t xml:space="preserve"> Intervenir al 100% de los CDI y IED del municipio a través las actividades de promoción y prevención para todo tipo de maltrato con el apoyo de dos profesionales en psicología</t>
  </si>
  <si>
    <t>Realizar 500 actividades para garantizar los derechos de salud sexual y reproductiva en niños, niñas, adolescentes y jóvenes y gestantes de alto riesgo del municipio  a través de una profesional en  enfermería.</t>
  </si>
  <si>
    <t xml:space="preserve">Realizar acciones de promoción y prevención al 100% en el marco del plan de salud publica de intervenciones colectivas  a través de un convenio con la ESE Jorge Cavelier </t>
  </si>
  <si>
    <t xml:space="preserve">Desarrollar  una estrategia AIEPI  a través del apoyo de un profesional en enfermería </t>
  </si>
  <si>
    <t>Desarrollar  una estrategia AIEPI  a través del apoyo de un profesional en enfermería dando alcance al convenio interadministrativo con la ESE</t>
  </si>
  <si>
    <t xml:space="preserve">Realizar dos monitoreos de vacunación a través de servicios profesionales especializados un inicial de sarampión y rubeola, y el monitoreo de esquemas completos a menores de 5 años a través de una profesional en enfermería </t>
  </si>
  <si>
    <t>Elaborar 1 campaña de amigos de la vacunación a través de estrategias publicitarias</t>
  </si>
  <si>
    <t xml:space="preserve">Realizar el apoyo al Programa Pao a través de servicios de una auxiliar de enfermería. </t>
  </si>
  <si>
    <t>Garantizar al 100%el transporte de elementos biológicos</t>
  </si>
  <si>
    <t>Realizar acciones para la promoción y prevención  de la Tuberculosis y lepra, a través de un convenio con la ESE</t>
  </si>
  <si>
    <t>Realizar acciones para la vigilancia   de la Tuberculosis y lepra, a través del apoyo de una profesional en enfermería.</t>
  </si>
  <si>
    <t xml:space="preserve">Desarrollar   la estrategia  AIEPI  a través del apoyo de acciones de inicio parejo  de la vida por medio del convenio con la Universidad de la Sabana. </t>
  </si>
  <si>
    <t xml:space="preserve">Realizar 4 comités de la política pública de seguridad alimentaria a través del comité de Seguridad alimentaria y nutricional (SAN). </t>
  </si>
  <si>
    <t>Realizar al 100% acciones de promoción y prevención y vigilancia en nutrición a través de dos profesionales en nutrición</t>
  </si>
  <si>
    <t xml:space="preserve"> Realizar 14.226  visitas en el marco de la Estrategia Vigilancia del Riesgo en el ámbito familiar - VRAF -  a través del apoyo de un  equipo interdisciplinario </t>
  </si>
  <si>
    <t xml:space="preserve">Apoyo al 100% de la Estrategia Vigilancia del riesgo en el ambitofamiliar con acciones de supervisión y seguimiento a las fichas familiares a través de profesionales en enfermería y auxiliares de enfermería </t>
  </si>
  <si>
    <t xml:space="preserve">Apoyo al 100% de la Estrategia Vigilancia del riesgo en el ambitofamiliar con acciones de supervisión y seguimiento a las fichas familiares a través de un auxiliar de enfermería </t>
  </si>
  <si>
    <t>Realizar 12 comités de vigilancia epidemiológica a través de un equipo interdisciplinario</t>
  </si>
  <si>
    <t xml:space="preserve"> Realizar 103 actividades de promoción, prevención y vigilancia en salud oral, a través de estrategias pedagógicas  dirigidos a todos los ciclos de vida; así como la asistencia técnica a prestadores.</t>
  </si>
  <si>
    <t xml:space="preserve"> Realizar sensibilización a 240 unidades productivas  informales del Municipio para promover espacios saludables y protectores con énfasis en madres gestantes y lactantes a través de un profesional del área de la salud</t>
  </si>
  <si>
    <t xml:space="preserve"> Realizar  200 actividades físicas  de estilos de vida saludables  dirigidas a la comunidad en general. </t>
  </si>
  <si>
    <t xml:space="preserve"> Realizar  acciones de vigilancia y control a las IPS en el manejo de pacientes crónicos a través de un profesional en el área de salud.</t>
  </si>
  <si>
    <t>Apoyar al 100% el desarrollo de proyectos productivos</t>
  </si>
  <si>
    <t>Realizar 2 campañas en cultura ciudadana  en seguridad</t>
  </si>
  <si>
    <t xml:space="preserve">Gestionar al m100% con Codensa  la cobertura o ampliación de viviendas con el servicio </t>
  </si>
  <si>
    <t xml:space="preserve">Realizar al 100% un mercado verde permanente todos los fines de semana </t>
  </si>
  <si>
    <t>Fortalecimiento al 100%de la Dimensión Sexualidad, Derechos Sexuales y Reproductivos.</t>
  </si>
  <si>
    <t>Transferencia al 100%  de subsidios de aseo</t>
  </si>
  <si>
    <t>VF. Desarrollar al 100%  el plan integral de residuos sólidos</t>
  </si>
  <si>
    <t>Transferir al 100% los subsidios de alcantarillado</t>
  </si>
  <si>
    <t>Transferir al100% al  plan departamental de aguas los recursos comprometidos.</t>
  </si>
  <si>
    <t>FECHA DE INICIO DE LA ACTIVIDAD (dd  mm  aa)</t>
  </si>
  <si>
    <t>FECHA DE TERMINACION DE LA ACTIVIDAD (dd  mm  aa)</t>
  </si>
  <si>
    <t>Valor Esperado De la meta de Producto  2018</t>
  </si>
  <si>
    <t>Dotación fungible y no fungible para 5 centros de desarrollo del infante</t>
  </si>
  <si>
    <t>Entregar 391 complementos nutricionales mensuales  a través de programa Nutrir y modalidad familiar del ICBF</t>
  </si>
  <si>
    <t xml:space="preserve">Brindar acompañamiento profesional para orientar en 50  proyectos de  vida </t>
  </si>
  <si>
    <t>Brindar alimentación  escolar al 100%  de estudiantes con recursos del SPG</t>
  </si>
  <si>
    <t>Brindar refrigerios al 100% de estudiantes en jornadas o complementarias, actividades lúdicas y pedagógicas para los niños y niñas  de la 6 IED</t>
  </si>
  <si>
    <t>Brindar  refrigerio al 100% de estudiantes  del programa CIBEC  de convenio con el Newman</t>
  </si>
  <si>
    <t xml:space="preserve">Implementar al 20% el plan de movilidad municipal </t>
  </si>
  <si>
    <t>Realizar 1 convenio para Promover, capacitar  y orientar a los diferentes grupos Etáreos en el desarrollo de proyectos de CCTEI</t>
  </si>
  <si>
    <t>Mantener  1 convenio o alianza publico privadas para fortalecer los programas ambientales en el municipio con Empresa Familia (humedal La tingua).</t>
  </si>
  <si>
    <t>Realizar acciones de seguimiento y acompañamiento al 100% de las emergencias y desastres a las instituciones de carácter municipal, a través profesional en salud.</t>
  </si>
  <si>
    <t>Adquirir un equipo de sonido</t>
  </si>
  <si>
    <t xml:space="preserve">2. Primera infancia. Infancia y adolescencia </t>
  </si>
  <si>
    <t>Mil Seiscientos Seis (1606)  cupos disponibles para niños y niñas de 0 a 5 años en programas artísticos. ODS 10</t>
  </si>
  <si>
    <t>Mil Doscientos  (1200) cupos disponibles en Básica Primaria en la zona urbana. ODS 10</t>
  </si>
  <si>
    <t>Dos Mil Doscientos Trecientos (2300) cupos disponibles en  Básica primaria  zona rural. ODS 10</t>
  </si>
  <si>
    <t>Seiscientos (600) cupos disponibles en básica  secundaria en la zona urbana</t>
  </si>
  <si>
    <t>Cuatro Mil Trecientos (4300) cupos disponibles en básica secundaria rural</t>
  </si>
  <si>
    <t>Un (1) hogar sustituto en creado, Niñez</t>
  </si>
  <si>
    <t>Setecientos ciento cincuenta y uno(751)cupos disponibles para adolescentes entre los 12 y 18 años que asisten a Escuelas de Formación Deportiva.  ODS 10</t>
  </si>
  <si>
    <t xml:space="preserve"> 4. Jóvenes por la Vida, un Buen Plan para Cajicá.</t>
  </si>
  <si>
    <t>Cuatro (4) Portafolio  de becas  a estudiantes para acceder a la educación superior, profesional, técnica, tecnológica y no formal. ODS 10</t>
  </si>
  <si>
    <t>Número de Portafolio  de becas  a estudiantes para acceder a la educación superior, profesional, técnica o tecnológica garantizado.</t>
  </si>
  <si>
    <t>Quinientos Veintiún (521) cupos disponibles para población joven de 17 a 24 años en programas de formación artística y cultural. ODS 10</t>
  </si>
  <si>
    <t>Número de fondos de oportunidades creado y en funcionamiento</t>
  </si>
  <si>
    <t xml:space="preserve"> 6. Mujer, hombre y Equidad de Género Fortaleza para la Paz.</t>
  </si>
  <si>
    <t>Un(1) Plan de Igualdad y Oportunidades- PIO para la mujer, adoptado mediante acto administrativo. ODS 10</t>
  </si>
  <si>
    <t xml:space="preserve">Trescientos(300)  cupos de  empleo para hombres y mujeres madres cabeza de hogar otorgados. ODS 10 </t>
  </si>
  <si>
    <t>Número de cupos de empleo para hombres y mujeres madres cabeza de hogar otorgados</t>
  </si>
  <si>
    <t>Trescientos(300)  cupos de  empleo para hombres y mujeres madres cabeza de hogar otorgados. ODS 10</t>
  </si>
  <si>
    <t>Ocho(8) Proyectos de Ciencia, Tecnología, Emprendimiento e Innovación - CTEI implementados  desarrollados por mujeres. ODS 9</t>
  </si>
  <si>
    <t>6.Personas en condición de discapacidad</t>
  </si>
  <si>
    <t xml:space="preserve">Un(1) Banco de ayudas técnicas fortalecido y en funcionamiento. ODS 10 </t>
  </si>
  <si>
    <t>Número de proyectos   de Ciencia, Tecnología, Emprendimiento e Innovación - CTE, que benefician población en condición de discapacidad implementados</t>
  </si>
  <si>
    <t>Número de proyectos productivos implementados para ser desarrollados por población en condición de pobreza</t>
  </si>
  <si>
    <t>Un(1) Programa de Educación formal ( educación para adultos) y por ciclos garantizado. ODS 1</t>
  </si>
  <si>
    <t>Número de  Programa de Educación formal y por ciclos garantizado</t>
  </si>
  <si>
    <t>Dos Mil(2000) cupos para Niños  y Niñas que asisten a reforzamiento de lector - escritura garantizados ODS 4</t>
  </si>
  <si>
    <t>Número de cupos para  Niños y Niñas que asisten a reforzamiento de lector - escritura garantizados</t>
  </si>
  <si>
    <t xml:space="preserve">Garantizar  al  100% en el año los insumos ( papelería y tóner) del las 6 IED y sus sedes </t>
  </si>
  <si>
    <t xml:space="preserve">Realizar al 100% seguimiento a los recursos de gratuidad educativa. </t>
  </si>
  <si>
    <t xml:space="preserve">Veinte(20) Personas de apoyo administrativo para fortalecer la prestación de servicios educativos ODS 4. </t>
  </si>
  <si>
    <t>Seis(6) Formaciones transversales en bandas músico marciales garantizadas.  ODS 4</t>
  </si>
  <si>
    <t xml:space="preserve">Número de Formaciones transversales en bandas músico marciales garantizadas </t>
  </si>
  <si>
    <t>Catorce(14) Profesionales  que permiten el acceso a la conectividad  fortaleciendo proceso de implementación de la TIC en las IE.ODS 4</t>
  </si>
  <si>
    <t>Realizar mantenimiento preventivo y correctivo al 100% de la estación reguladora y el macro medidor.</t>
  </si>
  <si>
    <t>Quinientos Noventa y Nueve(599) cupos  en población activamente económica 25-59 años participando activamente del arte y la cultura ODS 3</t>
  </si>
  <si>
    <t>Número de cupos  en  población activamente económica 25-59 años</t>
  </si>
  <si>
    <t>Dos(2) Nuevas escuelas de formación artista en funcionamiento. ODS 3</t>
  </si>
  <si>
    <t>Un(1) Programa de certificación  de educación no formal  por niveles para el talento Cajiqueño que participen de los procesos de formación cultural creado  ODS 3</t>
  </si>
  <si>
    <t>Veintidós(22) Escuelas de formación fortalecidas, con dotación,  accesorios y mantenimiento de instrumentos para el desarrollo de las manifestaciones artísticas ODS 10</t>
  </si>
  <si>
    <t xml:space="preserve">Setecientos Noventa y Nueve(779) cupos  de Estudiantes de las Instituciones Educativas Departamentales grado 6° a 9° apoyados en actividades artísticas y culturales. ODS 3. </t>
  </si>
  <si>
    <t>Doscientos(200) Niños y Niñas de 6-12 años en condiciones de vulnerabilidad con atención en programas artísticos y culturales . ODS 3</t>
  </si>
  <si>
    <t>Dieciséis(16) Programas de actividades culturales con dotación. ODS 10</t>
  </si>
  <si>
    <t>Número de   Emprendimientos culturales formulados por estudiantes del Instituto.</t>
  </si>
  <si>
    <t>14. Cajicá en Red con las Bibliotecas</t>
  </si>
  <si>
    <t>Dieciséis(16) programas para facilitar el acceso a la comunidad a los materiales de la red de bibliotecas . ODS 10</t>
  </si>
  <si>
    <t>Una(1) Base de datos de aseguramiento a régimen subsiado actualizadas (BDUA, SISBEN, LMA Y MSRS) ODS 3</t>
  </si>
  <si>
    <t>Una (1 ) Base de datos de aseguramiento a régimen contributivo actualizadas  (BDUA, SISBEN, LMA Y MSRS)  ODS 3</t>
  </si>
  <si>
    <t>Dieciséis(16) Campañas de promoción al aseguramiento a régimen contributivo. ODS 3</t>
  </si>
  <si>
    <t xml:space="preserve">Una (1 ) Base de datos de aseguramiento a población pobre no asegurada  (BDUA, SISBEN, LMA Y MSRS)  </t>
  </si>
  <si>
    <t>Una (1 )actualización de convenio con la ESE , hospital profesor Cavelier para atención a la población pobre no asegurada</t>
  </si>
  <si>
    <t>Ciento veinte(120) visitas de seguimiento y acompañamiento a prestadores de servicios de salud para la implementación del Plan de Gestión del Riesgo  para atención de emergencias y desastres. ODS 3</t>
  </si>
  <si>
    <t>Trescientos treinta y dos (332) visitas  de seguimiento  y acompañamiento para habilitación de servicios de salud  a los prestadores que operan en el municipio . ODS 3</t>
  </si>
  <si>
    <t>Noventa y Seis(96) visitas de seguimiento y acompañamiento para verificación del Sistema  Obligatorio de Garantía a la calidad  a los prestadores que operan en el municipio realizadas ODS 3</t>
  </si>
  <si>
    <t>Una(1) Formulación e implementación de la Política Pública, de derechos sexuales y reproductivos ODS 3</t>
  </si>
  <si>
    <t>Número  de políticas formuladas e implementadas</t>
  </si>
  <si>
    <t>Trescientas ochenta y cuatro (384) reuniones desarrolladas con los  comités de participación social y vigilancia epidemiológica ODS 3</t>
  </si>
  <si>
    <t xml:space="preserve">Ejecución del 95% de las actividades de promoción y prevención de salud oral </t>
  </si>
  <si>
    <t>Ochocientos (800) Actividades físicas  realizadas para reducir en 7% a la mortalidad prematura por enfermedades crónicas no transmisibles.</t>
  </si>
  <si>
    <t>Número de actividades físicas realizadas</t>
  </si>
  <si>
    <t>Realizar acciones educativas para lograr la estrategia " Ambientes libres de humo" dirigidos a la comunidad en general; a través de un convenio interadministrativo con la ESE Municipal.</t>
  </si>
  <si>
    <t>Ciento veinte  (120) subsidios para construcción de vivienda en sitio propio entregados.  ODS 1</t>
  </si>
  <si>
    <t>Entrega de 20 subsidios de vivienda en sitio propio ( 5 millones)</t>
  </si>
  <si>
    <t>Apoyar al 100% el proyecto de viviendas en sitio propio, mediante un  profesional en consultoría e interventoría, técnica administrativa y   financiera.</t>
  </si>
  <si>
    <t>Apoyar al 100% la gestión, ejecución y puesta en marcha del proyecto, para la selección  y adjudicación de beneficiario social, jurídica, financiera y técnicamente, a través de 8 profesionales.</t>
  </si>
  <si>
    <t xml:space="preserve"> Realizar al 100% los estudios y diseños de la casa Modelo para construcción de viviendas en sitio propio en el Municipio, mediante un equipo interdisciplinario.</t>
  </si>
  <si>
    <t>Legalizar 25 predios de municipio por medio de una asesoría jurídica a los postulantes de subsidios de vivienda.</t>
  </si>
  <si>
    <t xml:space="preserve">Apoyar al 100% la consultoría de mejoramientos de vivienda </t>
  </si>
  <si>
    <t>Apoyar al 100% la gestión para la selección de beneficiarios a subsidios de mejoramiento de vivienda mediante un equipo interdisciplinario.</t>
  </si>
  <si>
    <t>Garantizar al 100% el funcionamiento del área administrativa del Instituto de Deportes insdeporte Cajicá con la incorporación de 13 personas.</t>
  </si>
  <si>
    <t>Fortalecer al 100% el área jurídica de indeportes con la incorporación de 3 personas</t>
  </si>
  <si>
    <t xml:space="preserve">Fortalecimiento de la escuela polideportiva con la incorporación del siguiente personal coordinador, subcoordinador y Auxiliar Administrativo </t>
  </si>
  <si>
    <t xml:space="preserve">Fortalecimiento de l deporte social y comunitario con la incorporación de un coordinador y su subcoordinador </t>
  </si>
  <si>
    <t xml:space="preserve">Fortalecimiento del deporte elite con la incorporación  del coordinador y el subcoordinador </t>
  </si>
  <si>
    <t xml:space="preserve">Fortalecimiento del deporte competitivo y eventos de insdeportes Cajicá con la incorporación de un coordinador y tres veerdores </t>
  </si>
  <si>
    <t xml:space="preserve">Fortalecimiento de la coordinación de paz y seguridad con dos personas </t>
  </si>
  <si>
    <t>Desarrollo de la imagen y presentación de los miembros de insdeportes Cajicá con dotación de sudaderas</t>
  </si>
  <si>
    <t>Adquisición de seguros que amparen los intereses del instituto Municipal de Deporte y recreación de Cajicá</t>
  </si>
  <si>
    <t>Realización de impresiones de volantes y pautas publicitarias de los diferentes eventos y actividades que se realizan en el instituto Municipal de Deportes y recreación de Cajicá.</t>
  </si>
  <si>
    <t xml:space="preserve">Adquisición de mobiliario para 6 puestos de trabajo </t>
  </si>
  <si>
    <t>Fortalecimiento a la certificación  ISO 9001 Y NTGP 1000 con ICONTEC</t>
  </si>
  <si>
    <t>Adquisición de parque automotor para el apoyo a la gestión.</t>
  </si>
  <si>
    <t xml:space="preserve">Un(1)  Comité interdisciplinario para la planeación del entrenamiento , en funcionamiento ODS 10 </t>
  </si>
  <si>
    <t>Fortalecimiento del Comité interdisciplinario para la planeación del entrenamiento mediante la incorporación de personal profesional especializado.</t>
  </si>
  <si>
    <t>Generación del Plan transversal  con las demás actividades del instituto de deportes con el  comité de seguridad y paz.</t>
  </si>
  <si>
    <t>Adecuación y mejoramiento de los escenarios deportivos (15)</t>
  </si>
  <si>
    <t>Desarrollo de un Suministro de material de ferretería para el mantenimiento de los escenarios que se encuentran a cargo de INSDEPORTES CAJICA.</t>
  </si>
  <si>
    <t>Incorporación de 6  operarios para el mantenimiento rutinario de los Escenarios Deportivos.</t>
  </si>
  <si>
    <t>Fortalecimiento del área técnica con la incorporación de un profesional para los mejoramientos y mantenimientos de los escenarios deportivos</t>
  </si>
  <si>
    <t>treinta(28) disciplinas deportivas  avaladas, implementadas y dotadas en la Escuela Polideportiva de Cajicá. ODS 4</t>
  </si>
  <si>
    <t>treinta(26) disciplinas deportivas  avaladas, implementadas y dotadas en la Escuela Polideportiva de Cajicá. ODS 4</t>
  </si>
  <si>
    <t>Arriendo de 6 escenarios deportivos para aumentar la cobertura en los diferentes deportes que se imparten en la escuela polideportiva de Cajicá.</t>
  </si>
  <si>
    <t>treinta(26) disciplinas deportivas  avaladas, implementadas y dotadas en la Escuela Polideportiva de Cajicá. ODS 5</t>
  </si>
  <si>
    <t>Dotación de uniformes a los miembros de los diferentes deportes que se imparten en la escuela de formación polideportiva y elite del municipio de Cajicá</t>
  </si>
  <si>
    <t>treinta(26) disciplinas deportivas  avaladas, implementadas y dotadas en la Escuela Polideportiva de Cajicá. ODS 6</t>
  </si>
  <si>
    <t>Implementación deportiva para la escuela de formación polideportiva del municipio de Cajicá  en 6 deportes que se imparten.</t>
  </si>
  <si>
    <t>Dos (2) disciplinas deportivas  avaladas, implementadas y dotadas en la Escuela Polideportiva de Cajicá. ODS 5</t>
  </si>
  <si>
    <t>Fortalecimiento de la escuela polideportiva de Cajicá con la incorporación de 67 instructores para las 30 disciplinas y sus categorías.</t>
  </si>
  <si>
    <t xml:space="preserve">Incorporación de instructores especializados en actividad física dirigida con experiencia en adulto mayor  (aeróbicos) </t>
  </si>
  <si>
    <t>Fortalecer las actividades acuáticas (Natación e hidroterapia) en el  adulto mayor mediante la incorporación de 2 instructores.</t>
  </si>
  <si>
    <t xml:space="preserve">Logística evento y refrigerios, material necesario para realización de los festivales de juegos autóctonos para el adulto mayor </t>
  </si>
  <si>
    <t>Desarrollo de las actividades recreativas y actividad física para el manejo del tiempo libre mediante la inclusión personal idóneo.</t>
  </si>
  <si>
    <t>Realización del Plan recreo ando deportivos, para padres e hijos  y celebración día del niño</t>
  </si>
  <si>
    <t>Realización del campamento Municipal y participación en el departamental y nacional.</t>
  </si>
  <si>
    <t xml:space="preserve">Realización de dos vacaciones recreativas  en el mes de junio y diciembre </t>
  </si>
  <si>
    <t xml:space="preserve">Salidas de los grupos actividad física </t>
  </si>
  <si>
    <t>Desarrollo de la actividad en la Ciclo vía "Vivive tu vida vive la ciclo vía"</t>
  </si>
  <si>
    <t xml:space="preserve">Realización Ciclo paseos nocturnos familiares y media montaña. </t>
  </si>
  <si>
    <t>Apoyo  a las actividades realizada por la administración central para el buen manejo del tiempo libre.</t>
  </si>
  <si>
    <t xml:space="preserve">Doscientas Veinticinco(225) personas  de 40-60 años vinculadas a actividades  recreativas y de actividad física reduciendo  el sedentarismo. ODS 3 </t>
  </si>
  <si>
    <t>Desarrollo de pausas activas en la administración Municipal</t>
  </si>
  <si>
    <t xml:space="preserve">Adquisición de material actividad física (steps, mancuernas diferentes pesos , bandas elásticas diferentes resistencias, teratubos, fit balls, conos, vallas, barras con discos  cabinas inalámbricas para cada instructor </t>
  </si>
  <si>
    <t>Adquisición de  material para recreación (un inflable para escalada, un inflable castillo grande, inflables castillo pequeño y material didáctico bombas festones, )</t>
  </si>
  <si>
    <t>Adquisición de materiales para el desarrollo de la disciplina de Campismo</t>
  </si>
  <si>
    <t>Adquisición de material de apoyo ciclo vías y ciclo paseos (5 bicicletas para personal de apoyo)</t>
  </si>
  <si>
    <t xml:space="preserve">Adquisición de sonidos para la realización de la actividad física en los diferentes sectores </t>
  </si>
  <si>
    <t>Veintisiete(27) Comités deportivos de las Juntas de Acción Comunal acompañados y asesorados en temas deportivos. ODS 3</t>
  </si>
  <si>
    <t>Realización  de talleres y  capacitaciones a los delegados de deportes o quien haga sus veces de las juntas acción comunal de Cajicá</t>
  </si>
  <si>
    <t>Realización de 100% de los Juegos Comunales municipales</t>
  </si>
  <si>
    <t>Participación Juegos comunales fase zonal y departamental.</t>
  </si>
  <si>
    <t>Un(1) caracterización anual de Deportista de alto rendimiento.ODS 3</t>
  </si>
  <si>
    <t>Adquisición y/o alquiler de equipos de medición biométrica. (electrocardiograma, ergoespirometria, lactómetros, equipos de antropometría digital)</t>
  </si>
  <si>
    <t>Valoración física de los deportistas elite y los palmares deportivos.</t>
  </si>
  <si>
    <t>Fortalecimiento del 100% del deporte de alto rendimiento mediante la incorporación de 3 instructores.</t>
  </si>
  <si>
    <t xml:space="preserve">Planeación, organización y ejecución de eventos de nivel Nacional, Departamental o regional dentro de la Jurisdicción del municipio de Cajicá. </t>
  </si>
  <si>
    <t>Realización de 3 festivales para personas en condición de discapacidad</t>
  </si>
  <si>
    <t xml:space="preserve">Incorporación de 5 instructores especializados en deporte adaptado </t>
  </si>
  <si>
    <t xml:space="preserve">Participación de personas en condición de discapacidad en olimpiadas y diferentes actividades regionales, departamentales, nacional e internacional </t>
  </si>
  <si>
    <t>Apoyo de los deportistas que representan a Cajicá en los diferentes eventos locales, nacionales, departamentales o internacionales- mediante salidas a nivel competitivo.</t>
  </si>
  <si>
    <t xml:space="preserve">Implementar el  20% de la política de seguridad alimentaria </t>
  </si>
  <si>
    <t>Un(1) Comité Seguridad Alimentaria Nutricional activado ODS 2</t>
  </si>
  <si>
    <t>Número de Comités de Seguridad Alimentaria Nutricional activado</t>
  </si>
  <si>
    <t xml:space="preserve">Participar en la realización de 4 comités de seguridad alimentaria y nutricional  </t>
  </si>
  <si>
    <t xml:space="preserve">Apoyar al 100% el funcionamiento del programa de Huertas caseras con un técnico en producción agrícola </t>
  </si>
  <si>
    <t xml:space="preserve">Implementar 50 proyectos en tecnología de cultivos hidropónicos </t>
  </si>
  <si>
    <t>Veinte Seis(26 )familias de pobreza extrema atendidas frente al componente nutricional atendidas ODS 2</t>
  </si>
  <si>
    <t xml:space="preserve">Una (1)  Plan Básico de Ordenamiento Territorial revisado para garantizar el 60% del territorio rural del municipio ordenado.
</t>
  </si>
  <si>
    <t xml:space="preserve">Implementar al 10% la política de desarrollo rural municipal </t>
  </si>
  <si>
    <t xml:space="preserve">Realizar un levantamiento de  estadísticas agropecuarias anuales del municipio </t>
  </si>
  <si>
    <t xml:space="preserve">Apoyar al 100% la consolidación de información estadística  agropecuaria con el apoyo de un  técnico </t>
  </si>
  <si>
    <t>Desarrollar un sistema que visualice las estadísticas agropecuarias del municipio</t>
  </si>
  <si>
    <t xml:space="preserve">Identificar el 100% de las familias rurales sin energía eléctrica </t>
  </si>
  <si>
    <t xml:space="preserve">Construir los  3 centros de unidades de vida articulada ( Piedras Rojas, La Esperanza ( ya salió con constructoras)   y Puente Vargas) </t>
  </si>
  <si>
    <t>PP. Construir la ludoteca y parque con las Juntas de Acción Comunal de la Santa Inés y Chuntame</t>
  </si>
  <si>
    <t xml:space="preserve">PP. Construir un Centro Estratégico de Atención Social  Junta de Acción Comunal EL Cortijo </t>
  </si>
  <si>
    <t>Garantizar al 100% la asistencia técnica agropecuaria a través de la contratación del  equipo interdisciplinario (medico veterinario, viverista)</t>
  </si>
  <si>
    <t>Dotar al 100% de insumos  agropecuarios para la asistencia técnica.</t>
  </si>
  <si>
    <t>Realizar el evento "festival del maíz y 3 encuentro de la identidad campesina". Mediante entrega de elementos a los productores.</t>
  </si>
  <si>
    <t>Realizar el evento "festival del maíz y 3 encuentro de la identidad campesina". Mediante apoyo logístico.</t>
  </si>
  <si>
    <t xml:space="preserve">Realizar un convenio para ampliar cancales de comercialización. ( fruver en canelón) </t>
  </si>
  <si>
    <t>Diez (10) Kilómetros de vías rurales mantenidas permanentemente. ODS 11</t>
  </si>
  <si>
    <t>Número de kilómetros de vías rurales mantenidas permanentemente</t>
  </si>
  <si>
    <t xml:space="preserve">Garantizar el mantenimiento de las vías rurales con el pago de los operarios al 100% ( 12 operarios) </t>
  </si>
  <si>
    <t>Garantizar el mantenimiento de las vías rurales  mediante el suministro de combustible al 100%</t>
  </si>
  <si>
    <t>Garantizar el mantenimiento de las vías rurales del municipio a través del mantenimiento de maquinaria amarilla y volquetas al 100%</t>
  </si>
  <si>
    <t>Garantizar el funcionamiento de las vías rurales con el suministro de material al 100%</t>
  </si>
  <si>
    <t xml:space="preserve">Realizar re parcheo al 100% de las vías rurales que lo necesiten </t>
  </si>
  <si>
    <t>Cuatro (4) kilómetros de vías rurales pavimentadas. ODS 11</t>
  </si>
  <si>
    <t>Número de kilómetros de vías rurales pavimentadas</t>
  </si>
  <si>
    <t>PE.  Pavimentar la vía EL Gacho - Vereda Chuntame  ( 2 km)</t>
  </si>
  <si>
    <t xml:space="preserve">kilómetros </t>
  </si>
  <si>
    <t>PE. Pavimentación de la vía EPC a la variante  ( 0,5 km)</t>
  </si>
  <si>
    <t>PE. Pavimentación vía Buena Suerte ( 1.5 km)</t>
  </si>
  <si>
    <t xml:space="preserve">PP. Construcción de placa huella Junta de Acción Comunal La Cumbre </t>
  </si>
  <si>
    <t>Cuatro (4) kilómetros de vías rurales pavimentadas. ODS 12</t>
  </si>
  <si>
    <t>PP. Construcción de la Vía La Esperanza - Junta de Acción Comunal Calahorra</t>
  </si>
  <si>
    <t>Una (1) revisión extraordinaria al Plan Básico de Ordenamiento Territorial -PBOT.para garantizar el incremento de áreas de suelos para la productividad y el 70% del suelo con actividad corredor vial ordenado, 6 M2 de superficie verde urbana por habitante y 8 M2 de espacio publico efectivo por habitante. ODS 11</t>
  </si>
  <si>
    <t>Número de revisiones extraordinarias al Plan Básico de Ordenamiento Territorial</t>
  </si>
  <si>
    <t xml:space="preserve">Garantizar al 100% el funcionamiento de la ventanilla de atención a usuarios  de la secretaria de Planeación a través de equipo de trabajo ( técnico de ventanilla,  5  arquitectos , 3 ing civiles, 3 asesor jurídico,  1 técnico de visitas </t>
  </si>
  <si>
    <t>Incorporar 3 nuevas hectáreas de zonas verdes a través de un profesional especializado</t>
  </si>
  <si>
    <t>Hectáreas</t>
  </si>
  <si>
    <t xml:space="preserve">Incorporar 10 nuevas hectáreas de espacio publico a través de un profesional </t>
  </si>
  <si>
    <t>Kilómetros</t>
  </si>
  <si>
    <t>PE. Construir la  Alameda San alejo Puente Peralta costado occidental ( 2.5 km )</t>
  </si>
  <si>
    <t>PE. Reconstruir al 100%  los Andenes ( Santa Cruz, La Estación, Capellanía, Las villas, Paredes Blancas y Santa Inés )</t>
  </si>
  <si>
    <t xml:space="preserve">Mantener al 100% las zonas verdes  de vías </t>
  </si>
  <si>
    <t xml:space="preserve">Mantener al 100% los parques, plazoletas, fuentes, pilas, etc. </t>
  </si>
  <si>
    <t xml:space="preserve">Mantener al 100% la zona verde de los edificios públicos </t>
  </si>
  <si>
    <t>PP.  Adecuación del espacio público de los andenes de la Institución Educativa Departamental Rincón santo.</t>
  </si>
  <si>
    <t>PP. Construir un parque y armonizar la Zona Recreacional - Junta de Acción Comunal Centro</t>
  </si>
  <si>
    <t>Actualizar  al 100% la Estratificación Urbana y Rural del Municipio a través de equipo de trabajo (3 técnicos, 1 ingeniera catastral, profesional SUI)</t>
  </si>
  <si>
    <t xml:space="preserve">Apoyar al 100% la estratificación urbana y rural mediante  publicidad </t>
  </si>
  <si>
    <t>Implementar un régimen de multas y sanciones  con equipo de trabajo ( 2 arquitectos y 2 técnicos)</t>
  </si>
  <si>
    <t>Apoyar al 100% la logística de las visitas para vigilancia de espacio publico e infracciones urbanísticas  a través del alquiler de un vehículo</t>
  </si>
  <si>
    <t>Número de Bancos Inmobiliarios creados y en funcionamiento</t>
  </si>
  <si>
    <t>Garantizar al 100% el funcionamiento del banco inmobiliario con equipo de trabajo  ( 1 abogado, 1 contador, 1 técnico )</t>
  </si>
  <si>
    <t>Desarrollar un software para automatización de los inmuebles del municipio</t>
  </si>
  <si>
    <t>Apoyar al 100% las Actividades  logística publicitarias realizadas en la Secretaria de  Planeación en el marco de un Banco Inmobiliario</t>
  </si>
  <si>
    <t>Garantizar al 100% la implementación de la  Sisbenización con la población del Municipio de Cajicá (5 técnicos)</t>
  </si>
  <si>
    <t>Apoyar al 100% el levantamiento de información con equipos tecnológicos</t>
  </si>
  <si>
    <t xml:space="preserve">Formular  un programa de integración regional </t>
  </si>
  <si>
    <t xml:space="preserve">Implementar al 10% el programa de integración regional </t>
  </si>
  <si>
    <t>Participar en las mesas de trabajo al 100% con los municipios de Aso centro para el desarrollo de los proyectos de manejo, disposición y aprovechamiento de residuos solidos.</t>
  </si>
  <si>
    <t xml:space="preserve">Realizar  al 100% la segunda parte de un proyecto piloto en teletrabajo con la contratación de 10 personas para apoyos en la Alcaldía Municipal </t>
  </si>
  <si>
    <t xml:space="preserve">Apoyar al 100% el  desarrollo del  Pacto para la implementación del  Teletrabajo </t>
  </si>
  <si>
    <t xml:space="preserve"> Apoyar al 100% el funcionamiento del Politécnico de la Sabana </t>
  </si>
  <si>
    <t xml:space="preserve">Implementar al 100% el sistema de seguimiento y monitoreo de empleabilidad </t>
  </si>
  <si>
    <t>Realizar una feria gastronómica con la participación de restaurantes.</t>
  </si>
  <si>
    <t>Realizar 4 programas de capacitación en vinculación laboral</t>
  </si>
  <si>
    <t>Capacitar 570 personas en competencias laborales, mediante la ejecución de un convenio.</t>
  </si>
  <si>
    <t>Cien (100%)  de acometidas de energía eléctrica nuevas en las unidades de vivienda aprobadas por la Secretaría de Planeación instaladas. ODS 7</t>
  </si>
  <si>
    <t xml:space="preserve">Garantizar que el 100% de viviendas  con aprobación de licencias de construcción cuenten con energía eléctrica </t>
  </si>
  <si>
    <t>Cuatrocientos (400) lámparas  de expansión de redes de alumbrado público en tecnología LED. ODS 7</t>
  </si>
  <si>
    <t xml:space="preserve">Número de kilómetros de expansión </t>
  </si>
  <si>
    <t xml:space="preserve">Instalar 100 lámparas nuevas en expansión y mantenimiento  de redes de alumbrado publico </t>
  </si>
  <si>
    <t>Cuatrocientos (400) lámparas  de expansión de redes de alumbrado público en tecnología LED. ODS 8</t>
  </si>
  <si>
    <t>Cuatrocientos (400) lámparas  de expansión de redes de alumbrado público en tecnología LED. ODS 9</t>
  </si>
  <si>
    <t>Número de oficinas de atención al usuario operando</t>
  </si>
  <si>
    <t xml:space="preserve">Realizar una campaña de cultura para disminuir el consumo de energía </t>
  </si>
  <si>
    <t>Formular un plan de incentivos  de ahorro de energía</t>
  </si>
  <si>
    <t xml:space="preserve">Formular el plan de incentivos a sistemas alternativos de energía y gas </t>
  </si>
  <si>
    <t xml:space="preserve">Implementar al 100% del organismo de transito del municipio sujeto a los resultados de la consultoría </t>
  </si>
  <si>
    <t>Apoyar al 100% el funcionamiento de la Secretaría de Transporte y Movilidad  con equipo de trabajo ( Profesional especializado -ingeniero de vías)</t>
  </si>
  <si>
    <t xml:space="preserve">Implementar el 50 %  Plan estratégico de control al cumplimiento al marco normativo en transporte , </t>
  </si>
  <si>
    <t>Implementar al 50% del Plan estratégico de seguridad vial del municipio</t>
  </si>
  <si>
    <t xml:space="preserve">Realizar  al 100%  mantenimiento y compra de la señalización vertical y horizontal vial </t>
  </si>
  <si>
    <t xml:space="preserve">Formular un plan de incentivos para motivar el uso de parqueaderos </t>
  </si>
  <si>
    <t>Cuanto (4) Convenios o alianzas estratégicas con gremio transportador-propietarios de parqueaderos-policías de transito -universidades-SENA celebrados. ODS 11</t>
  </si>
  <si>
    <t>Alianzas estratégicas con gremio transportador-Alianza con la policía y colegios del Municipio para promover el uso adecuado de las vías. Alianza con el Sena para capacitación</t>
  </si>
  <si>
    <t xml:space="preserve">VF. Implementar 1 estrategia de cultura ciudad en el Municipio, mediante un grupo de personas expertas en actividades lúdicas que realicen actos teatrales y entreguen material pedagógico a los usuarios del sistema vial. </t>
  </si>
  <si>
    <t xml:space="preserve">Realzar el día de la movilidad en Cajicá </t>
  </si>
  <si>
    <t>Cinco (5) Nuevos kilómetros de vías urbanas construidas. ODS 11</t>
  </si>
  <si>
    <t>Número de nuevos kilómetros de vías urbanos construidas</t>
  </si>
  <si>
    <t>Número de kilómetros de vías urbanas mantenidas permanentemente</t>
  </si>
  <si>
    <t xml:space="preserve">Realizar mantenimiento  y reposición de carpeta asfáltica de  4.37 Km de  vías urbanas </t>
  </si>
  <si>
    <t>kilómetros</t>
  </si>
  <si>
    <t xml:space="preserve">Asistir al 100% de las reuniones informativas convocadas por la concesión  Acces Norte - proyecto vial nacional </t>
  </si>
  <si>
    <t xml:space="preserve"> 20 -Tecnologías de la Información y Comunicación - TIC</t>
  </si>
  <si>
    <t>Apoyar al 100%  el funcionamiento de la dirección e las Tics con equipo de trabajo ( 3 ingenieros, 3 técnicos )</t>
  </si>
  <si>
    <t>Apoyar al 100% el mantenimiento  preventivo y correctivo de la infraestructura tecnológica y zonas WIFI</t>
  </si>
  <si>
    <t>Implementar una mesa de ayuda  para atención de solicitudes de la infraestructura tecnológica.</t>
  </si>
  <si>
    <t xml:space="preserve">Realizar mantenimiento al 100% de los correos electrónicos institucionales </t>
  </si>
  <si>
    <t>Realizar al 100% los arreglos de la conectividad del centro cultural y de convenciones de Cajicá</t>
  </si>
  <si>
    <t xml:space="preserve"> 21 -Tecnologías de la Información y Comunicación - TIC</t>
  </si>
  <si>
    <t>Diseño del Plan de cultura tecnológica de acuerdo a los lineamientos de la Política Pública</t>
  </si>
  <si>
    <t>Diseñar del Plan de incentivos de acuerdo a los lineamientos de la Política Pública</t>
  </si>
  <si>
    <t>Tres (3) zonas WIFI gratuita instaladas en el municipio</t>
  </si>
  <si>
    <t>Una (1) Revisión extraordinaria del PBOT para garantizar la implementación de un parque de ciencia tecnología, emprendimiento e innovación.</t>
  </si>
  <si>
    <t>Implementar el plan de acción de la política Pública de desarrollo económico en 10%</t>
  </si>
  <si>
    <t>Una (1) Institucionalidad para la CCTEI - Comité de  ciencia, tecnología, emprendimiento  e innovación  creada y operando. ODS 10</t>
  </si>
  <si>
    <t>Apoyar al 100% el funcionamiento del CCTEI con un profesional y 1 técnico</t>
  </si>
  <si>
    <t>Desarrollar un concurso de proyectos de ciencia, emprendimiento, innovación y tecnología</t>
  </si>
  <si>
    <t>Construir el Parque de Ciencia , tecnología, emprendimiento e innovación.</t>
  </si>
  <si>
    <t xml:space="preserve">Realizar un evento de reconocimiento a todas las empresas y establecimientos comerciales que cumplan con la normativa del sello de calidad </t>
  </si>
  <si>
    <t xml:space="preserve">Ocho (8) convenios o alianzas estratégicas que impulsan el programa de ciencia, tecnología, emprendimiento e innovación - CCTEI celebrados. ODS 9 </t>
  </si>
  <si>
    <t xml:space="preserve">Implementar en un 10% el plan de desarrollo turístico de Cajicá </t>
  </si>
  <si>
    <t xml:space="preserve">Realizar al 100% la promoción publicitaria de la Marca Cajicá </t>
  </si>
  <si>
    <t xml:space="preserve">Realizar al 100% la promoción publicitario  a los sitios turísticos del municipio </t>
  </si>
  <si>
    <t>Realizar la medición al 100% de percepción de los turistas a través de un informador turístico</t>
  </si>
  <si>
    <t xml:space="preserve">Implementar al 100% del Punto de información turística ( punto y equipos y publicidad, persona que lo maneja ) </t>
  </si>
  <si>
    <t xml:space="preserve">Realizar un curso de bilingüismo dirigido al sector turístico y comercial. ( 80 personas) </t>
  </si>
  <si>
    <t xml:space="preserve">Realizar un curso de bilingüismo (2 fase inmersión) dirigido al sector turístico y comercial. ( 80 personas) </t>
  </si>
  <si>
    <t>Construcción del 20%  del complejo deportivo y turístico</t>
  </si>
  <si>
    <t xml:space="preserve">Implementar  al 100%  el proyecto RUTA TURISTICA EDUCATIVA  de Cajicá </t>
  </si>
  <si>
    <t xml:space="preserve">Implementar al 100% la ruta y bus turística de Cajicá </t>
  </si>
  <si>
    <t>Implementar un  proyecto para embellecimiento del centro histórico, con tótems muiscas representativos de la región.</t>
  </si>
  <si>
    <t xml:space="preserve">Implementar al 10% el Parque Ecoturístico de LA Cumbre </t>
  </si>
  <si>
    <t>Número de Clústeres de servicios de esparcimiento, recreativos y turísticos de Sabana Centro implementados</t>
  </si>
  <si>
    <t xml:space="preserve">Apoyar al 100% el funcionamiento del Clúster turístico de Sabana Centro </t>
  </si>
  <si>
    <t xml:space="preserve">Realizar actividades al 100% de mercadeo del clúster </t>
  </si>
  <si>
    <t xml:space="preserve">Recuperar al 100% la gastronomía autóctona de la región </t>
  </si>
  <si>
    <t xml:space="preserve">Recuperar al 100%  los productos artesanales de la región </t>
  </si>
  <si>
    <t xml:space="preserve">Elaboración de portafolio deportivo turístico de insdeportes </t>
  </si>
  <si>
    <t xml:space="preserve">Implementar al 5% la política ambiental municipal </t>
  </si>
  <si>
    <t>Implementar al 100% las 4 estrategias de respuesta a emergencias y desastres</t>
  </si>
  <si>
    <t>Realizar una dotación al cuerpo de bomberos con implementos requeridos.</t>
  </si>
  <si>
    <t xml:space="preserve">Realizar un estudio de la estructura  y organización del cuerpo oficial de bomberos </t>
  </si>
  <si>
    <t xml:space="preserve">Mantener actualizado al 100% el  software "Calculadora Ambiental municipal" </t>
  </si>
  <si>
    <t>Un (1) Plan de incentivos positivos y negativos implementado al cumplimiento de la normatividad ambiéntalos 13</t>
  </si>
  <si>
    <t xml:space="preserve">Apoyar al 100% la celebración de fechas ambientales en el municipio a través de la entrega de estímulos a la población cajiqueña. Día Mundial de los Humedales, Día del Rio Bogotá, Día Mundial del Medio Ambiente, Día Mundial del agua </t>
  </si>
  <si>
    <t xml:space="preserve">Realizar 20 jornadas de monitoreo de contaminación  atmosférica, de ruido y ambiental mediante el apoyo de u profesional universitario </t>
  </si>
  <si>
    <t>Transferencia a la CAR</t>
  </si>
  <si>
    <t xml:space="preserve">Realizar la identificación del 100% de  los predios de interés ambiental para ser incluidos en las áreas definidas por la CAR  con el apoyo un ingeniero ambiental     </t>
  </si>
  <si>
    <t>Realizar al 100% las piezas publicitarias para socializar el Inventario de Ecosistemas terrestres y áreas estratégicas de Cajicá. Calendario Ambiental.</t>
  </si>
  <si>
    <t xml:space="preserve">Realizar un concurso  de fotografía de los ecosistemas estratégicos del municipio </t>
  </si>
  <si>
    <t xml:space="preserve">Realizar  1 congreso nacional de PGIRS  para socializar los procesos de gestión de residuo a nivel departamental  con poyo de la EPC </t>
  </si>
  <si>
    <t>Realizar 6  capacitaciones en temas relacionados al cuidado y protección del  ambiente en el municipio de Cajicá  a través de un profesional (Bióloga)</t>
  </si>
  <si>
    <t>Generar conciencia ambiental a la comunidad en cuanto al manejo adecuado de vertimientos y el cuidado del sistema de alcantarillado en el municipio.se hace necesario la compra de publicidad. Material P.O.P, y entrega de incentivos.</t>
  </si>
  <si>
    <t>Realizar mantenimiento electromecánico al 100% de los equipos de las dos plantas de tratamiento de guas residuales del municipio de Cajicá.</t>
  </si>
  <si>
    <t>Realizar mantenimiento y fortalecimiento al 100% de la  cerca viva.</t>
  </si>
  <si>
    <t>Realizar el análisis fisicoquímico al 100%  de los puntos de vertimientos y lo dos generados en las plantas de tratamiento de aguas residuales.</t>
  </si>
  <si>
    <t>Disponer, aprovechar y tratar el 100%  de lodos generados en las PTAR del municipio de Cajicá</t>
  </si>
  <si>
    <t>Adquisición de Herramientas y Otros</t>
  </si>
  <si>
    <t>Recurso técnico, humano y Administrativo</t>
  </si>
  <si>
    <t>Garantizar al 100% la operación y mantenimiento de las PTAR del municipio mediante recurso Humano.</t>
  </si>
  <si>
    <t>PE. Estudios y diseños para la optimización de la planta de tratamiento de aguas residuales Rincón Santo.</t>
  </si>
  <si>
    <t>Red de conducción de la PTAR de Calahorra al Rio Bogotá</t>
  </si>
  <si>
    <t>Apoyar a 100% a los particulares en temas técnicos de las plantas de tratamiento de aguas residuales.</t>
  </si>
  <si>
    <t>Garantizar al 100% el funcionamiento y mantenimiento de la línea de impulsión mediante un operario.</t>
  </si>
  <si>
    <t>Garantizar al 100% el funcionamiento y seguridad de la  línea de impulsión mediante vigilancia 24/7.</t>
  </si>
  <si>
    <t>Realizar 6 capacitaciones en cultural ambiental. (Bióloga)</t>
  </si>
  <si>
    <t>Realizar  28 capacitaciones en cultural ambiental con JAC</t>
  </si>
  <si>
    <t>Apoyar al 100% con actividades logísticas para el desarrollo de las capacitaciones (refrigerios, publicidad)</t>
  </si>
  <si>
    <t xml:space="preserve">Realizar 4 campañas de reforestación con especies nativas con participación comunitaria </t>
  </si>
  <si>
    <t xml:space="preserve">Apoyar al 100% el programa de separación en la fuente mediante un convenio interadministrativo con la empresa de servicios públicos de Cajicá </t>
  </si>
  <si>
    <t>Realizar al 100% seguimiento y monitoreo de los sistema de captación de agua lluvia implementado</t>
  </si>
  <si>
    <t xml:space="preserve">Un (1) Programa de fomento a la producción limpia y más limpiaos 13
</t>
  </si>
  <si>
    <t>Formular el programa de contaminación atmosférica  para el municipio</t>
  </si>
  <si>
    <t>Realizar 4 capacitaciones de adaptación al cambio climático (bióloga)</t>
  </si>
  <si>
    <t xml:space="preserve">Realizar al 100% la 2 parte de la cartilla de adaptación al cambio climático </t>
  </si>
  <si>
    <t xml:space="preserve">Mantener  limpios  10.000 metros lineales de vallados a través de la notificación a propietarios de predios donde cruza la red municipal de vallados  </t>
  </si>
  <si>
    <t xml:space="preserve">Implementar el 5% de la política de protección animal </t>
  </si>
  <si>
    <t xml:space="preserve">Realizar 32 campañas de tenencia responsable y adopción de mascotas de acuerdo a la ley 746 de 2012 a través del apoyo de un equipo interdisciplinario  </t>
  </si>
  <si>
    <t>Realizar 10 campañas de esterilización a caninos y felinos en edad fértil mediante un equipo interdisciplinario</t>
  </si>
  <si>
    <t>Mejorar al  100% la infraestructura del albergue temporal</t>
  </si>
  <si>
    <t>Realizar al 100% dotación del albergue animal. Dotación de la sala de cirugía, estantería.</t>
  </si>
  <si>
    <t xml:space="preserve"> Realizar el 100%  actividades de promoción y prevención sobre el manejo de la agresión por animal potencialmente transmisor de rabia, así como la prevención mediante la aplicación de las vacunas a caninos y felinos en el Municipio, a través de servicios profesionales de veterinarios. </t>
  </si>
  <si>
    <t xml:space="preserve">Realizar actividades de fumigación para el control de plagas en instituciones públicas del municipio. </t>
  </si>
  <si>
    <t>implementar al 50% el sistema de información para la  gestión de riesgo</t>
  </si>
  <si>
    <t xml:space="preserve">Realizar 2100 visitas de saneamiento ambiental a través de un grupo interdisciplinario. </t>
  </si>
  <si>
    <t>Ochenta (80) actividades de seguimiento y acompañamiento  en diagnostico de vulnerabilidad para emergencias y desastres para las  instituciones de carácter municipal. ODS 11</t>
  </si>
  <si>
    <t>Realizar al 100% seguimiento a las instituciones educativas por medio de la estrategia escuela saludable, a través del convenio con la ESE.</t>
  </si>
  <si>
    <t>Realizar al 100%el levantamiento de información a cerca de las bases de datos que maneja la Alcaldía de Cajicá</t>
  </si>
  <si>
    <t>Unificar al 100% las bases de datos que maneja la Alcaldía de Cajicá</t>
  </si>
  <si>
    <t>Diseñar un  Sistema de información que administre las bases de datos</t>
  </si>
  <si>
    <t>Implementar un  sistema de información municipal</t>
  </si>
  <si>
    <t xml:space="preserve">Desarrollar un software ventanilla virtual del municipio de Cajicá </t>
  </si>
  <si>
    <t>Apoyar 100% el funcionamiento de la ventanilla virtual con equipo de trabajo ( 2 tecnólogas)</t>
  </si>
  <si>
    <t>Apoyar al 100% la puesta en marcha y el funcionamiento de la ventanilla presencial  con equipo de trabajo ( 3 asistenciales)</t>
  </si>
  <si>
    <t xml:space="preserve">Apoyar al 100% la puesta en marcha y el funcionamiento de la ventanilla presencial  con dotación de elementos </t>
  </si>
  <si>
    <t xml:space="preserve">Apoyar al 100% la puesta en marcha y el funcionamiento de la ventanilla presencial  con equipos tecnológicos </t>
  </si>
  <si>
    <t>Una (1) plan de  acción administrativo implementado.ODS 16</t>
  </si>
  <si>
    <t>Organizar al 25%  el archivo central e histórico del municipio</t>
  </si>
  <si>
    <t xml:space="preserve">Garantizar al 100% el funcionamiento del Almacén General </t>
  </si>
  <si>
    <t>Apoyar anual al 100% en temas jurídicos  ( asesor jurídico)</t>
  </si>
  <si>
    <t xml:space="preserve">Apoyar al 100% la implementación anual del Plan del Sistema de salud y seguridad en el trabajo </t>
  </si>
  <si>
    <t>Garantizar la operación al 100% del centro de convenciones y cultura de Cajicá  a través de un  equipo de trabajo (asistente administrativo, técnico operativo y recepcionista de CCCULTURAL).</t>
  </si>
  <si>
    <t>Realizar mantenimiento al 100% del software SISMAN modulo correspondencia, gestión documental, nomina, contratación  y almacén</t>
  </si>
  <si>
    <t>Garantizar al 100% las actividades d la administración municipal mediante apoyo logístico para los refrigerios.</t>
  </si>
  <si>
    <t>Desarrollar al 100% la estrategia de gobierno en línea ( 1 ingeniero)</t>
  </si>
  <si>
    <t xml:space="preserve">Desarrollar una estrategia de gobierno el línea para personas con discapacidad </t>
  </si>
  <si>
    <t xml:space="preserve">Implementar  4 tramites en línea </t>
  </si>
  <si>
    <t>Apoyar al 100% del funcionamiento de  la Oficina de prensa con 4 profesionales (diseñador, periodista, productor audiovisual y fotógrafo</t>
  </si>
  <si>
    <t xml:space="preserve"> 7 hallazgos menos en las auditorias externas de los dos últimos años    25 Hallazgos planes de mejoramiento externos de los dos últimos años hallados.ODS 166</t>
  </si>
  <si>
    <t xml:space="preserve">Recertificar al 100%  el sistema de gestión de la Administración Municipal </t>
  </si>
  <si>
    <t>Tres (3) vehículos adquiridos para fortalecimiento del parque automotriz de la administración para mejorar el sistema de transporte administrativo. ODS 16</t>
  </si>
  <si>
    <t xml:space="preserve">Numero de vehículos adquiridos </t>
  </si>
  <si>
    <t>Apoyar la gestión con la compra de 2 vehículos que faciliten el transporte a  los sectores.</t>
  </si>
  <si>
    <t>Implementar al 100% el sistema de gestión documental</t>
  </si>
  <si>
    <t xml:space="preserve">Realizar el convenio con la Comisión Nacional del Servicio civil para realizar el concurso de carrera administrativa </t>
  </si>
  <si>
    <t>Apoyo al 100%  las actividades para aumentar el clima favorable a nivel organizacional con trabajo psicosocial</t>
  </si>
  <si>
    <t>Desarrollar  dos estrategias de rendición de cuentas  anuales</t>
  </si>
  <si>
    <t>Tres  (3) certificaciones internacionales obtenidas en los sectores institucional, ambiental y documéntalos 16</t>
  </si>
  <si>
    <t>Implementar 2 certificaciones de la  norma ambiental y documental</t>
  </si>
  <si>
    <t xml:space="preserve">Implementar al 10% la política de transparencia </t>
  </si>
  <si>
    <t xml:space="preserve">Realizar una capacitación a la comunidad  sobre temas tributarios </t>
  </si>
  <si>
    <t>Realizar al 100%  las publicaciones de la Gestión de la Secretaría de Hacienda a la comunidad cajiqueña.</t>
  </si>
  <si>
    <t>Mantener al 100% el software de predial</t>
  </si>
  <si>
    <t>Tres mil doscientos  noventa (3290)  contribuyentes normalizan su situación moratorio ante la S. de Hacienda  de  cuentas por cobrar en valor y antigüedad.ODS 16</t>
  </si>
  <si>
    <t>Apoyar al 100% el cobro coactivo y persuasivo de los impuestos, tasa y multas a través de un asesor tributario</t>
  </si>
  <si>
    <t>Cuatro (4) procesos automatizados en calidad y oportunidad para el cliente interno y externo (plusvalía, facturación, paz y salvos,  pagos y recaudos) .ODS 16</t>
  </si>
  <si>
    <t xml:space="preserve">Mantener al 100%  en funcionamiento el software SISMAN (Financiero, facturación y predial ) </t>
  </si>
  <si>
    <t xml:space="preserve">Mantener al 100%  en funcionamiento el software  LIGIIC (plusvalía, industria y comercio) </t>
  </si>
  <si>
    <t>Realizar soporte al 100% de los software que maneja la Secretaria de Hacienda</t>
  </si>
  <si>
    <t>Realizar al 100% la conciliación de la información contable &amp; información presupuestal</t>
  </si>
  <si>
    <t>Apoyar al 100% los procesos contables y presentación de informes a través de un profesional abogado especialista en tributario</t>
  </si>
  <si>
    <t>Apoyar al 100% los proceso tributarios en la parte contable a través de un profesional  (contador)</t>
  </si>
  <si>
    <t xml:space="preserve">Ampliar  la Institución Educativa Capellanía </t>
  </si>
  <si>
    <t xml:space="preserve">Iniciar el 10% de la obra del Mega colegio / Politécnico </t>
  </si>
  <si>
    <t xml:space="preserve">Realizar mantenimiento al 100% al  Centro Cultural de Cajicá  </t>
  </si>
  <si>
    <t>PP. Construir un salón comunal  Junta de Acción Comunal  Quebrada del Campo</t>
  </si>
  <si>
    <t>P.P.Construir un salón comunal  Junta de Acción Comunal Calle 7.</t>
  </si>
  <si>
    <t>PP. Construir un salón comunal  Puente Junta de Acción Comunal Puente Vargas La Variante</t>
  </si>
  <si>
    <t>Realizar mantenimiento al 100% de los escenarios deportivos del municipio</t>
  </si>
  <si>
    <t>Implementar el 100% del programa de capacitación para comunales.</t>
  </si>
  <si>
    <t>Realizar un diplomado en formulación y estructuración de proyectos (universidad Militar)</t>
  </si>
  <si>
    <t>Implementar al 100% el programa Alcaldía Contigo</t>
  </si>
  <si>
    <t xml:space="preserve">Dotar  las 27 Juntas de Acción Comunal con elementos tecnológicos </t>
  </si>
  <si>
    <t>Realizar la actualización y mantenimiento de las bases de datos de instituciones publicas y privadas, objeto de convocatoria y seguimiento para las  actividades masivas de la Secretaria Salud;  a través del apoyo de un auxiliar.</t>
  </si>
  <si>
    <t>Realizar actualización y funcionamiento  de las bases de datos en salud.</t>
  </si>
  <si>
    <t>Realizar acciones de seguimiento, monitoreo y evaluación a los planes de acción en salud y plan territorial salud;  a través de un profesional especializado.</t>
  </si>
  <si>
    <t xml:space="preserve">Realizar acciones de seguimiento, monitoreo y evaluación a indicadores de producto y resultado;  a través de un profesional especializado. </t>
  </si>
  <si>
    <t xml:space="preserve">Realizar apoyo en la consolidación de registros y formatos  secretaria de salud. </t>
  </si>
  <si>
    <t>Apoyo a la gestión con papelería a las acciones de inspección, vigilancia y control de la secretaria de salud.</t>
  </si>
  <si>
    <t>Apoyo a los procesos jurídicos que competen a la secretaria de salud, a través de un profesional especializado en derecho.</t>
  </si>
  <si>
    <t xml:space="preserve">Realizar apoyo en las actividades de movilización social ( movilización cáncer de mama) </t>
  </si>
  <si>
    <t>Mantener actualizado al 100% la caracterización de las VCA</t>
  </si>
  <si>
    <t>Garantizar el acceso al 100%  de la población VCA a los programas de educación del municipio.</t>
  </si>
  <si>
    <t>Apoyar al 100% el plan e Bienestar de las personas VCA con un profesional en psicología</t>
  </si>
  <si>
    <t>Apoyar al 100% el plan e Bienestar de las personas VCA con un profesional en derecho</t>
  </si>
  <si>
    <t>Socializar la ruta de procesos de restitución de tierras, retornos o reubicación.</t>
  </si>
  <si>
    <t>Realizar dos eventos anuales  de reconocimiento del día de la memoria y solidaridad de las VCA</t>
  </si>
  <si>
    <t>Acceso al 100%  de personas en proceso de reintegración  a los programas de educación del municipio.</t>
  </si>
  <si>
    <t>Cien (100%) de cupos para PPR en actividades de Culturadas 10</t>
  </si>
  <si>
    <t xml:space="preserve">Realizar un convenio con el INPEC para atención </t>
  </si>
  <si>
    <t xml:space="preserve">Formulación de la Política  Publica en seguridad </t>
  </si>
  <si>
    <t>Implementar al 5% la política publica de seguridad</t>
  </si>
  <si>
    <t xml:space="preserve">Garantizar el funcionamiento de las  2 inspecciones de policía </t>
  </si>
  <si>
    <t xml:space="preserve">Implementar el Plan de Seguridad y convivencia </t>
  </si>
  <si>
    <t>Implementar el 10%  la política publica de prevención del consumo  de SPA</t>
  </si>
  <si>
    <t xml:space="preserve">Garantizar al 100% el orden publico en el municipio mediante el apoyo con el costo de  auxiliares de policía  </t>
  </si>
  <si>
    <t xml:space="preserve">Garantizar al 100% el orden publico en el municipio mediante el apoyo con el costo de  auxiliares  bachilleres de policía  </t>
  </si>
  <si>
    <t>Instalar 600 cámaras de seguridad</t>
  </si>
  <si>
    <t xml:space="preserve">Mantener al 100%  las cámaras de seguridad. 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</si>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</sst>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(&quot;$&quot;\ * #,##0_);_(&quot;$&quot;\ * \(#,##0\);_(&quot;$&quot;\ * &quot;-&quot;??_);_(@_)"/>
    <numFmt numFmtId="171" formatCode="_-&quot;$&quot;* #,##0_-;\-&quot;$&quot;* #,##0_-;_-&quot;$&quot;* &quot;-&quot;??_-;_-@_-"/>
    <numFmt numFmtId="172" formatCode="_(* #,##0_);_(* \(#,##0\);_(* &quot;-&quot;??_);_(@_)"/>
    <numFmt numFmtId="173" formatCode="dd/mm/yyyy;@"/>
    <numFmt numFmtId="17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D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66"/>
        <bgColor indexed="64"/>
      </patternFill>
    </fill>
  </fills>
  <borders count="4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8">
    <xf numFmtId="0" fontId="0" fillId="0" borderId="0" xfId="0"/>
    <xf numFmtId="0" fontId="5" fillId="3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6" borderId="4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4" fillId="9" borderId="6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14" borderId="3" xfId="0" applyFont="1" applyFill="1" applyBorder="1" applyAlignment="1">
      <alignment horizontal="center" vertical="top" wrapText="1"/>
    </xf>
    <xf numFmtId="0" fontId="4" fillId="15" borderId="4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4" fillId="9" borderId="4" xfId="6" applyNumberFormat="1" applyFont="1" applyFill="1" applyBorder="1" applyAlignment="1">
      <alignment horizontal="center" vertical="center" wrapText="1"/>
    </xf>
    <xf numFmtId="172" fontId="10" fillId="0" borderId="4" xfId="6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14" borderId="11" xfId="0" applyFont="1" applyFill="1" applyBorder="1" applyAlignment="1">
      <alignment horizontal="center" vertical="top" wrapText="1"/>
    </xf>
    <xf numFmtId="0" fontId="4" fillId="18" borderId="5" xfId="0" applyFont="1" applyFill="1" applyBorder="1" applyAlignment="1">
      <alignment horizontal="center" vertical="top" wrapText="1"/>
    </xf>
    <xf numFmtId="0" fontId="4" fillId="12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4" fillId="9" borderId="5" xfId="6" applyNumberFormat="1" applyFont="1" applyFill="1" applyBorder="1" applyAlignment="1">
      <alignment horizontal="center" vertical="center" wrapText="1"/>
    </xf>
    <xf numFmtId="172" fontId="10" fillId="0" borderId="5" xfId="6" applyNumberFormat="1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top" wrapText="1"/>
    </xf>
    <xf numFmtId="172" fontId="4" fillId="10" borderId="5" xfId="6" applyNumberFormat="1" applyFont="1" applyFill="1" applyBorder="1" applyAlignment="1">
      <alignment horizontal="center" vertical="center" wrapText="1"/>
    </xf>
    <xf numFmtId="0" fontId="5" fillId="14" borderId="14" xfId="0" applyFont="1" applyFill="1" applyBorder="1" applyAlignment="1">
      <alignment horizontal="center" vertical="top" wrapText="1"/>
    </xf>
    <xf numFmtId="0" fontId="4" fillId="18" borderId="15" xfId="0" applyFont="1" applyFill="1" applyBorder="1" applyAlignment="1">
      <alignment horizontal="center" vertical="top" wrapText="1"/>
    </xf>
    <xf numFmtId="0" fontId="4" fillId="12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4" fillId="9" borderId="15" xfId="6" applyNumberFormat="1" applyFont="1" applyFill="1" applyBorder="1" applyAlignment="1">
      <alignment horizontal="center" vertical="center" wrapText="1"/>
    </xf>
    <xf numFmtId="172" fontId="10" fillId="0" borderId="15" xfId="6" applyNumberFormat="1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top" wrapText="1"/>
    </xf>
    <xf numFmtId="0" fontId="4" fillId="12" borderId="4" xfId="0" applyFont="1" applyFill="1" applyBorder="1" applyAlignment="1">
      <alignment horizontal="center" vertical="top" wrapText="1"/>
    </xf>
    <xf numFmtId="0" fontId="4" fillId="18" borderId="6" xfId="0" applyFont="1" applyFill="1" applyBorder="1" applyAlignment="1">
      <alignment horizontal="center" vertical="top" wrapText="1"/>
    </xf>
    <xf numFmtId="0" fontId="4" fillId="12" borderId="6" xfId="0" applyFont="1" applyFill="1" applyBorder="1" applyAlignment="1">
      <alignment horizontal="center" vertical="top" wrapText="1"/>
    </xf>
    <xf numFmtId="172" fontId="10" fillId="0" borderId="6" xfId="6" applyNumberFormat="1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9" borderId="17" xfId="6" applyNumberFormat="1" applyFont="1" applyFill="1" applyBorder="1" applyAlignment="1">
      <alignment horizontal="center" vertical="center" wrapText="1"/>
    </xf>
    <xf numFmtId="172" fontId="4" fillId="0" borderId="17" xfId="6" applyNumberFormat="1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9" borderId="2" xfId="6" applyNumberFormat="1" applyFont="1" applyFill="1" applyBorder="1" applyAlignment="1">
      <alignment horizontal="center" vertical="center" wrapText="1"/>
    </xf>
    <xf numFmtId="172" fontId="4" fillId="0" borderId="2" xfId="6" applyNumberFormat="1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172" fontId="4" fillId="0" borderId="4" xfId="6" applyNumberFormat="1" applyFont="1" applyFill="1" applyBorder="1" applyAlignment="1">
      <alignment horizontal="center" vertical="center" wrapText="1"/>
    </xf>
    <xf numFmtId="172" fontId="4" fillId="0" borderId="5" xfId="6" applyNumberFormat="1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horizontal="center" vertical="top" wrapText="1"/>
    </xf>
    <xf numFmtId="0" fontId="6" fillId="9" borderId="2" xfId="6" applyNumberFormat="1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top" wrapText="1"/>
    </xf>
    <xf numFmtId="0" fontId="4" fillId="18" borderId="21" xfId="0" applyFont="1" applyFill="1" applyBorder="1" applyAlignment="1">
      <alignment horizontal="center" vertical="top" wrapText="1"/>
    </xf>
    <xf numFmtId="0" fontId="4" fillId="12" borderId="21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4" fillId="9" borderId="21" xfId="6" applyNumberFormat="1" applyFont="1" applyFill="1" applyBorder="1" applyAlignment="1">
      <alignment horizontal="center" vertical="center" wrapText="1"/>
    </xf>
    <xf numFmtId="172" fontId="10" fillId="0" borderId="21" xfId="6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172" fontId="10" fillId="0" borderId="2" xfId="6" applyNumberFormat="1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center" vertical="top" wrapText="1"/>
    </xf>
    <xf numFmtId="0" fontId="4" fillId="0" borderId="5" xfId="6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172" fontId="10" fillId="0" borderId="17" xfId="6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left" vertical="center" wrapText="1"/>
    </xf>
    <xf numFmtId="0" fontId="6" fillId="9" borderId="6" xfId="6" applyNumberFormat="1" applyFont="1" applyFill="1" applyBorder="1" applyAlignment="1">
      <alignment horizontal="center" vertical="center" wrapText="1"/>
    </xf>
    <xf numFmtId="172" fontId="4" fillId="10" borderId="6" xfId="6" applyNumberFormat="1" applyFont="1" applyFill="1" applyBorder="1" applyAlignment="1">
      <alignment horizontal="center" vertical="center" wrapText="1"/>
    </xf>
    <xf numFmtId="172" fontId="4" fillId="0" borderId="6" xfId="6" applyNumberFormat="1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top" wrapText="1"/>
    </xf>
    <xf numFmtId="0" fontId="4" fillId="15" borderId="5" xfId="0" applyFont="1" applyFill="1" applyBorder="1" applyAlignment="1">
      <alignment horizontal="center" vertical="top" wrapText="1"/>
    </xf>
    <xf numFmtId="0" fontId="4" fillId="15" borderId="15" xfId="0" applyFont="1" applyFill="1" applyBorder="1" applyAlignment="1">
      <alignment horizontal="center" vertical="top" wrapText="1"/>
    </xf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4" fillId="19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172" fontId="4" fillId="0" borderId="15" xfId="6" applyNumberFormat="1" applyFont="1" applyFill="1" applyBorder="1" applyAlignment="1">
      <alignment horizontal="center" vertical="center" wrapText="1"/>
    </xf>
    <xf numFmtId="0" fontId="6" fillId="9" borderId="21" xfId="6" applyNumberFormat="1" applyFont="1" applyFill="1" applyBorder="1" applyAlignment="1">
      <alignment horizontal="center" vertical="center" wrapText="1"/>
    </xf>
    <xf numFmtId="172" fontId="4" fillId="0" borderId="21" xfId="6" applyNumberFormat="1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top" wrapText="1"/>
    </xf>
    <xf numFmtId="0" fontId="4" fillId="14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6" fillId="9" borderId="4" xfId="6" applyNumberFormat="1" applyFont="1" applyFill="1" applyBorder="1" applyAlignment="1">
      <alignment horizontal="center" vertical="center" wrapText="1"/>
    </xf>
    <xf numFmtId="0" fontId="6" fillId="9" borderId="5" xfId="6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172" fontId="4" fillId="10" borderId="4" xfId="6" applyNumberFormat="1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14" borderId="20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20" borderId="21" xfId="0" applyFont="1" applyFill="1" applyBorder="1" applyAlignment="1">
      <alignment horizontal="center" vertical="center" wrapText="1"/>
    </xf>
    <xf numFmtId="0" fontId="4" fillId="9" borderId="25" xfId="6" applyNumberFormat="1" applyFont="1" applyFill="1" applyBorder="1" applyAlignment="1">
      <alignment horizontal="center" vertical="center" wrapText="1"/>
    </xf>
    <xf numFmtId="172" fontId="4" fillId="10" borderId="21" xfId="6" applyNumberFormat="1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172" fontId="4" fillId="10" borderId="15" xfId="6" applyNumberFormat="1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center" wrapText="1"/>
    </xf>
    <xf numFmtId="0" fontId="4" fillId="18" borderId="21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5" fillId="14" borderId="1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4" fillId="15" borderId="1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164" fontId="5" fillId="0" borderId="15" xfId="7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top" wrapText="1"/>
    </xf>
    <xf numFmtId="0" fontId="13" fillId="12" borderId="5" xfId="0" applyFont="1" applyFill="1" applyBorder="1" applyAlignment="1">
      <alignment horizontal="center" vertical="top" wrapText="1"/>
    </xf>
    <xf numFmtId="0" fontId="13" fillId="9" borderId="5" xfId="6" applyNumberFormat="1" applyFont="1" applyFill="1" applyBorder="1" applyAlignment="1">
      <alignment horizontal="center" vertical="center" wrapText="1"/>
    </xf>
    <xf numFmtId="172" fontId="14" fillId="0" borderId="5" xfId="6" applyNumberFormat="1" applyFont="1" applyFill="1" applyBorder="1" applyAlignment="1">
      <alignment horizontal="center" vertical="center" wrapText="1"/>
    </xf>
    <xf numFmtId="0" fontId="13" fillId="18" borderId="6" xfId="0" applyFont="1" applyFill="1" applyBorder="1" applyAlignment="1">
      <alignment horizontal="center" vertical="top" wrapText="1"/>
    </xf>
    <xf numFmtId="0" fontId="13" fillId="12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13" fillId="9" borderId="6" xfId="6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19" borderId="17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19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19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5" fillId="21" borderId="11" xfId="0" applyFont="1" applyFill="1" applyBorder="1" applyAlignment="1">
      <alignment horizontal="center" vertical="top" wrapText="1"/>
    </xf>
    <xf numFmtId="0" fontId="5" fillId="21" borderId="14" xfId="0" applyFont="1" applyFill="1" applyBorder="1" applyAlignment="1">
      <alignment horizontal="center" vertical="top" wrapText="1"/>
    </xf>
    <xf numFmtId="0" fontId="5" fillId="21" borderId="20" xfId="0" applyFont="1" applyFill="1" applyBorder="1" applyAlignment="1">
      <alignment horizontal="center" vertical="top" wrapText="1"/>
    </xf>
    <xf numFmtId="0" fontId="4" fillId="22" borderId="6" xfId="0" applyFont="1" applyFill="1" applyBorder="1" applyAlignment="1">
      <alignment horizontal="center" vertical="top" wrapText="1"/>
    </xf>
    <xf numFmtId="0" fontId="4" fillId="22" borderId="21" xfId="0" applyFont="1" applyFill="1" applyBorder="1" applyAlignment="1">
      <alignment horizontal="center" vertical="top" wrapText="1"/>
    </xf>
    <xf numFmtId="0" fontId="4" fillId="22" borderId="5" xfId="0" applyFont="1" applyFill="1" applyBorder="1" applyAlignment="1">
      <alignment horizontal="center" vertical="top" wrapText="1"/>
    </xf>
    <xf numFmtId="0" fontId="4" fillId="22" borderId="15" xfId="0" applyFont="1" applyFill="1" applyBorder="1" applyAlignment="1">
      <alignment horizontal="center" vertical="top" wrapText="1"/>
    </xf>
    <xf numFmtId="166" fontId="4" fillId="0" borderId="5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center" vertical="top" wrapText="1"/>
    </xf>
    <xf numFmtId="0" fontId="4" fillId="23" borderId="4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23" borderId="21" xfId="0" applyFont="1" applyFill="1" applyBorder="1" applyAlignment="1">
      <alignment horizontal="center" vertical="center" wrapText="1"/>
    </xf>
    <xf numFmtId="166" fontId="4" fillId="0" borderId="21" xfId="2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23" borderId="15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23" borderId="1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top" wrapText="1"/>
    </xf>
    <xf numFmtId="0" fontId="4" fillId="23" borderId="5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5" fillId="0" borderId="13" xfId="9" applyFont="1" applyFill="1" applyBorder="1" applyAlignment="1">
      <alignment horizontal="center" vertical="center" wrapText="1"/>
    </xf>
    <xf numFmtId="0" fontId="4" fillId="22" borderId="11" xfId="0" applyFont="1" applyFill="1" applyBorder="1" applyAlignment="1">
      <alignment horizontal="center" vertical="top" wrapText="1"/>
    </xf>
    <xf numFmtId="0" fontId="4" fillId="8" borderId="15" xfId="0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2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2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11" borderId="5" xfId="0" applyFont="1" applyFill="1" applyBorder="1" applyAlignment="1">
      <alignment horizontal="left" vertical="center" wrapText="1"/>
    </xf>
    <xf numFmtId="0" fontId="4" fillId="23" borderId="5" xfId="0" applyFont="1" applyFill="1" applyBorder="1" applyAlignment="1">
      <alignment horizontal="left" vertical="center" wrapText="1"/>
    </xf>
    <xf numFmtId="0" fontId="4" fillId="9" borderId="5" xfId="6" applyNumberFormat="1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 wrapText="1"/>
    </xf>
    <xf numFmtId="0" fontId="4" fillId="23" borderId="2" xfId="0" applyFont="1" applyFill="1" applyBorder="1" applyAlignment="1">
      <alignment horizontal="left" vertical="center" wrapText="1"/>
    </xf>
    <xf numFmtId="0" fontId="4" fillId="9" borderId="2" xfId="6" applyNumberFormat="1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11" borderId="21" xfId="0" applyFont="1" applyFill="1" applyBorder="1" applyAlignment="1">
      <alignment horizontal="left" vertical="center" wrapText="1"/>
    </xf>
    <xf numFmtId="0" fontId="4" fillId="23" borderId="21" xfId="0" applyFont="1" applyFill="1" applyBorder="1" applyAlignment="1">
      <alignment horizontal="left" vertical="center" wrapText="1"/>
    </xf>
    <xf numFmtId="0" fontId="4" fillId="9" borderId="21" xfId="6" applyNumberFormat="1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top" wrapText="1"/>
    </xf>
    <xf numFmtId="0" fontId="4" fillId="11" borderId="15" xfId="0" applyFont="1" applyFill="1" applyBorder="1" applyAlignment="1">
      <alignment horizontal="center" vertical="top" wrapText="1"/>
    </xf>
    <xf numFmtId="0" fontId="4" fillId="23" borderId="15" xfId="0" applyFont="1" applyFill="1" applyBorder="1" applyAlignment="1">
      <alignment horizontal="center" vertical="top" wrapText="1"/>
    </xf>
    <xf numFmtId="0" fontId="6" fillId="9" borderId="15" xfId="6" applyNumberFormat="1" applyFont="1" applyFill="1" applyBorder="1" applyAlignment="1">
      <alignment horizontal="center" vertical="center" wrapText="1"/>
    </xf>
    <xf numFmtId="0" fontId="4" fillId="24" borderId="6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24" borderId="21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top" wrapText="1"/>
    </xf>
    <xf numFmtId="0" fontId="4" fillId="24" borderId="15" xfId="0" applyFont="1" applyFill="1" applyBorder="1" applyAlignment="1">
      <alignment horizontal="center" vertical="top" wrapText="1"/>
    </xf>
    <xf numFmtId="0" fontId="4" fillId="8" borderId="15" xfId="0" applyFont="1" applyFill="1" applyBorder="1" applyAlignment="1">
      <alignment horizontal="center" vertical="top" wrapText="1"/>
    </xf>
    <xf numFmtId="0" fontId="4" fillId="24" borderId="4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174" fontId="5" fillId="3" borderId="2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 wrapText="1"/>
    </xf>
    <xf numFmtId="0" fontId="4" fillId="24" borderId="5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174" fontId="5" fillId="3" borderId="5" xfId="0" applyNumberFormat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top" wrapText="1"/>
    </xf>
    <xf numFmtId="0" fontId="4" fillId="10" borderId="17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23" borderId="6" xfId="0" applyFont="1" applyFill="1" applyBorder="1" applyAlignment="1">
      <alignment horizontal="center" vertical="top" wrapText="1"/>
    </xf>
    <xf numFmtId="0" fontId="4" fillId="23" borderId="21" xfId="0" applyFont="1" applyFill="1" applyBorder="1" applyAlignment="1">
      <alignment horizontal="center" vertical="top" wrapText="1"/>
    </xf>
    <xf numFmtId="0" fontId="4" fillId="24" borderId="6" xfId="0" applyFont="1" applyFill="1" applyBorder="1" applyAlignment="1">
      <alignment horizontal="center" vertical="center" wrapText="1"/>
    </xf>
    <xf numFmtId="0" fontId="4" fillId="24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top" wrapText="1"/>
    </xf>
    <xf numFmtId="0" fontId="4" fillId="11" borderId="21" xfId="0" applyFont="1" applyFill="1" applyBorder="1" applyAlignment="1">
      <alignment horizontal="center" vertical="top" wrapText="1"/>
    </xf>
    <xf numFmtId="0" fontId="4" fillId="11" borderId="17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 wrapText="1"/>
    </xf>
    <xf numFmtId="0" fontId="4" fillId="24" borderId="21" xfId="0" applyFont="1" applyFill="1" applyBorder="1" applyAlignment="1">
      <alignment horizontal="center" vertical="center" wrapText="1"/>
    </xf>
    <xf numFmtId="0" fontId="4" fillId="24" borderId="5" xfId="0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166" fontId="13" fillId="0" borderId="5" xfId="2" applyFont="1" applyFill="1" applyBorder="1" applyAlignment="1">
      <alignment horizontal="center" vertical="center" wrapText="1"/>
    </xf>
    <xf numFmtId="166" fontId="13" fillId="0" borderId="6" xfId="2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41" fontId="1" fillId="0" borderId="0" xfId="1" applyFont="1"/>
    <xf numFmtId="0" fontId="4" fillId="24" borderId="17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25" borderId="4" xfId="0" applyFont="1" applyFill="1" applyBorder="1" applyAlignment="1">
      <alignment horizontal="center" vertical="center" wrapText="1"/>
    </xf>
    <xf numFmtId="0" fontId="4" fillId="25" borderId="6" xfId="0" applyFont="1" applyFill="1" applyBorder="1" applyAlignment="1">
      <alignment horizontal="center" vertical="center" wrapText="1"/>
    </xf>
    <xf numFmtId="0" fontId="4" fillId="25" borderId="17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4" fillId="25" borderId="5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5" fillId="16" borderId="3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26" xfId="0" applyFont="1" applyFill="1" applyBorder="1" applyAlignment="1">
      <alignment horizontal="center" vertical="center" wrapText="1"/>
    </xf>
    <xf numFmtId="0" fontId="4" fillId="25" borderId="2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4" fillId="25" borderId="21" xfId="0" applyFont="1" applyFill="1" applyBorder="1" applyAlignment="1">
      <alignment horizontal="center" vertical="center" wrapText="1"/>
    </xf>
    <xf numFmtId="0" fontId="4" fillId="16" borderId="21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 vertical="center" wrapText="1"/>
    </xf>
    <xf numFmtId="0" fontId="4" fillId="16" borderId="15" xfId="0" applyFont="1" applyFill="1" applyBorder="1" applyAlignment="1">
      <alignment horizontal="center" vertical="center" wrapText="1"/>
    </xf>
    <xf numFmtId="0" fontId="5" fillId="16" borderId="20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9" borderId="6" xfId="4" applyNumberFormat="1" applyFont="1" applyFill="1" applyBorder="1" applyAlignment="1">
      <alignment horizontal="center" vertical="center" wrapText="1"/>
    </xf>
    <xf numFmtId="0" fontId="4" fillId="9" borderId="21" xfId="4" applyNumberFormat="1" applyFont="1" applyFill="1" applyBorder="1" applyAlignment="1">
      <alignment horizontal="center" vertical="center" wrapText="1"/>
    </xf>
    <xf numFmtId="0" fontId="4" fillId="9" borderId="5" xfId="4" applyNumberFormat="1" applyFont="1" applyFill="1" applyBorder="1" applyAlignment="1">
      <alignment horizontal="center" vertical="center" wrapText="1"/>
    </xf>
    <xf numFmtId="0" fontId="4" fillId="16" borderId="14" xfId="0" applyFont="1" applyFill="1" applyBorder="1" applyAlignment="1">
      <alignment horizontal="center" vertical="center" wrapText="1"/>
    </xf>
    <xf numFmtId="0" fontId="4" fillId="9" borderId="15" xfId="4" applyNumberFormat="1" applyFont="1" applyFill="1" applyBorder="1" applyAlignment="1">
      <alignment horizontal="center" vertical="center" wrapText="1"/>
    </xf>
    <xf numFmtId="0" fontId="4" fillId="9" borderId="4" xfId="4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25" borderId="15" xfId="0" applyFont="1" applyFill="1" applyBorder="1" applyAlignment="1">
      <alignment horizontal="center" vertical="center" wrapText="1"/>
    </xf>
    <xf numFmtId="0" fontId="4" fillId="28" borderId="5" xfId="0" applyFont="1" applyFill="1" applyBorder="1" applyAlignment="1">
      <alignment horizontal="center" vertical="center" wrapText="1"/>
    </xf>
    <xf numFmtId="0" fontId="4" fillId="29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8" borderId="2" xfId="0" applyFont="1" applyFill="1" applyBorder="1" applyAlignment="1">
      <alignment horizontal="center" vertical="center" wrapText="1"/>
    </xf>
    <xf numFmtId="0" fontId="4" fillId="29" borderId="2" xfId="0" applyFont="1" applyFill="1" applyBorder="1" applyAlignment="1">
      <alignment horizontal="center" vertical="center" wrapText="1"/>
    </xf>
    <xf numFmtId="0" fontId="5" fillId="27" borderId="20" xfId="0" applyFont="1" applyFill="1" applyBorder="1" applyAlignment="1">
      <alignment horizontal="center" vertical="center" wrapText="1"/>
    </xf>
    <xf numFmtId="0" fontId="4" fillId="28" borderId="21" xfId="0" applyFont="1" applyFill="1" applyBorder="1" applyAlignment="1">
      <alignment horizontal="center" vertical="center" wrapText="1"/>
    </xf>
    <xf numFmtId="0" fontId="4" fillId="29" borderId="21" xfId="0" applyFont="1" applyFill="1" applyBorder="1" applyAlignment="1">
      <alignment horizontal="center" vertical="center" wrapText="1"/>
    </xf>
    <xf numFmtId="0" fontId="5" fillId="27" borderId="14" xfId="0" applyFont="1" applyFill="1" applyBorder="1" applyAlignment="1">
      <alignment horizontal="center" vertical="center" wrapText="1"/>
    </xf>
    <xf numFmtId="0" fontId="4" fillId="28" borderId="15" xfId="0" applyFont="1" applyFill="1" applyBorder="1" applyAlignment="1">
      <alignment horizontal="center" vertical="center" wrapText="1"/>
    </xf>
    <xf numFmtId="0" fontId="4" fillId="29" borderId="15" xfId="0" applyFont="1" applyFill="1" applyBorder="1" applyAlignment="1">
      <alignment horizontal="center" vertical="center" wrapText="1"/>
    </xf>
    <xf numFmtId="0" fontId="4" fillId="28" borderId="6" xfId="0" applyFont="1" applyFill="1" applyBorder="1" applyAlignment="1">
      <alignment horizontal="center" vertical="center" wrapText="1"/>
    </xf>
    <xf numFmtId="0" fontId="4" fillId="29" borderId="6" xfId="0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0" fontId="4" fillId="28" borderId="4" xfId="0" applyFont="1" applyFill="1" applyBorder="1" applyAlignment="1">
      <alignment horizontal="center" vertical="center" wrapText="1"/>
    </xf>
    <xf numFmtId="0" fontId="4" fillId="29" borderId="4" xfId="0" applyFont="1" applyFill="1" applyBorder="1" applyAlignment="1">
      <alignment horizontal="center" vertical="center" wrapText="1"/>
    </xf>
    <xf numFmtId="0" fontId="4" fillId="30" borderId="6" xfId="0" applyFont="1" applyFill="1" applyBorder="1" applyAlignment="1">
      <alignment horizontal="center" vertical="center" wrapText="1"/>
    </xf>
    <xf numFmtId="0" fontId="4" fillId="30" borderId="4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horizontal="center" vertical="center" wrapText="1"/>
    </xf>
    <xf numFmtId="0" fontId="4" fillId="30" borderId="2" xfId="0" applyFont="1" applyFill="1" applyBorder="1" applyAlignment="1">
      <alignment horizontal="center" vertical="center" wrapText="1"/>
    </xf>
    <xf numFmtId="0" fontId="4" fillId="30" borderId="21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4" fillId="30" borderId="5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top" wrapText="1"/>
    </xf>
    <xf numFmtId="0" fontId="4" fillId="28" borderId="5" xfId="0" applyFont="1" applyFill="1" applyBorder="1" applyAlignment="1">
      <alignment horizontal="center" vertical="top" wrapText="1"/>
    </xf>
    <xf numFmtId="0" fontId="4" fillId="30" borderId="5" xfId="0" applyFont="1" applyFill="1" applyBorder="1" applyAlignment="1">
      <alignment horizontal="center" vertical="top" wrapText="1"/>
    </xf>
    <xf numFmtId="0" fontId="5" fillId="27" borderId="14" xfId="0" applyFont="1" applyFill="1" applyBorder="1" applyAlignment="1">
      <alignment horizontal="center" vertical="top" wrapText="1"/>
    </xf>
    <xf numFmtId="0" fontId="4" fillId="28" borderId="15" xfId="0" applyFont="1" applyFill="1" applyBorder="1" applyAlignment="1">
      <alignment horizontal="center" vertical="top" wrapText="1"/>
    </xf>
    <xf numFmtId="0" fontId="4" fillId="30" borderId="15" xfId="0" applyFont="1" applyFill="1" applyBorder="1" applyAlignment="1">
      <alignment horizontal="center" vertical="top" wrapText="1"/>
    </xf>
    <xf numFmtId="0" fontId="4" fillId="28" borderId="2" xfId="0" applyFont="1" applyFill="1" applyBorder="1" applyAlignment="1">
      <alignment horizontal="center" vertical="top" wrapText="1"/>
    </xf>
    <xf numFmtId="0" fontId="4" fillId="30" borderId="2" xfId="0" applyFont="1" applyFill="1" applyBorder="1" applyAlignment="1">
      <alignment horizontal="center" vertical="top" wrapText="1"/>
    </xf>
    <xf numFmtId="0" fontId="4" fillId="30" borderId="15" xfId="0" applyFont="1" applyFill="1" applyBorder="1" applyAlignment="1">
      <alignment horizontal="center" vertical="center" wrapText="1"/>
    </xf>
    <xf numFmtId="0" fontId="4" fillId="28" borderId="6" xfId="0" applyFont="1" applyFill="1" applyBorder="1" applyAlignment="1">
      <alignment horizontal="center" vertical="top" wrapText="1"/>
    </xf>
    <xf numFmtId="0" fontId="4" fillId="30" borderId="6" xfId="0" applyFont="1" applyFill="1" applyBorder="1" applyAlignment="1">
      <alignment horizontal="center" vertical="top" wrapText="1"/>
    </xf>
    <xf numFmtId="0" fontId="5" fillId="27" borderId="3" xfId="0" applyFont="1" applyFill="1" applyBorder="1" applyAlignment="1">
      <alignment horizontal="center" vertical="top" wrapText="1"/>
    </xf>
    <xf numFmtId="0" fontId="4" fillId="28" borderId="4" xfId="0" applyFont="1" applyFill="1" applyBorder="1" applyAlignment="1">
      <alignment horizontal="center" vertical="top" wrapText="1"/>
    </xf>
    <xf numFmtId="0" fontId="4" fillId="30" borderId="4" xfId="0" applyFont="1" applyFill="1" applyBorder="1" applyAlignment="1">
      <alignment horizontal="center" vertical="top" wrapText="1"/>
    </xf>
    <xf numFmtId="172" fontId="4" fillId="10" borderId="2" xfId="6" applyNumberFormat="1" applyFont="1" applyFill="1" applyBorder="1" applyAlignment="1">
      <alignment horizontal="center" vertical="center" wrapText="1"/>
    </xf>
    <xf numFmtId="0" fontId="4" fillId="29" borderId="4" xfId="0" applyFont="1" applyFill="1" applyBorder="1" applyAlignment="1">
      <alignment horizontal="center" vertical="top" wrapText="1"/>
    </xf>
    <xf numFmtId="0" fontId="4" fillId="28" borderId="17" xfId="0" applyFont="1" applyFill="1" applyBorder="1" applyAlignment="1">
      <alignment horizontal="center" vertical="top" wrapText="1"/>
    </xf>
    <xf numFmtId="0" fontId="4" fillId="29" borderId="2" xfId="0" applyFont="1" applyFill="1" applyBorder="1" applyAlignment="1">
      <alignment horizontal="center" vertical="top" wrapText="1"/>
    </xf>
    <xf numFmtId="0" fontId="4" fillId="29" borderId="6" xfId="0" applyFont="1" applyFill="1" applyBorder="1" applyAlignment="1">
      <alignment horizontal="center" vertical="top" wrapText="1"/>
    </xf>
    <xf numFmtId="0" fontId="5" fillId="27" borderId="20" xfId="0" applyFont="1" applyFill="1" applyBorder="1" applyAlignment="1">
      <alignment horizontal="center" vertical="top" wrapText="1"/>
    </xf>
    <xf numFmtId="0" fontId="4" fillId="28" borderId="21" xfId="0" applyFont="1" applyFill="1" applyBorder="1" applyAlignment="1">
      <alignment horizontal="center" vertical="top" wrapText="1"/>
    </xf>
    <xf numFmtId="0" fontId="4" fillId="29" borderId="21" xfId="0" applyFont="1" applyFill="1" applyBorder="1" applyAlignment="1">
      <alignment horizontal="center" vertical="top" wrapText="1"/>
    </xf>
    <xf numFmtId="0" fontId="4" fillId="29" borderId="5" xfId="0" applyFont="1" applyFill="1" applyBorder="1" applyAlignment="1">
      <alignment horizontal="center" vertical="top" wrapText="1"/>
    </xf>
    <xf numFmtId="0" fontId="4" fillId="29" borderId="15" xfId="0" applyFont="1" applyFill="1" applyBorder="1" applyAlignment="1">
      <alignment horizontal="center" vertical="top" wrapText="1"/>
    </xf>
    <xf numFmtId="0" fontId="4" fillId="31" borderId="5" xfId="0" applyFont="1" applyFill="1" applyBorder="1" applyAlignment="1">
      <alignment horizontal="center" vertical="center" wrapText="1"/>
    </xf>
    <xf numFmtId="0" fontId="4" fillId="31" borderId="2" xfId="0" applyFont="1" applyFill="1" applyBorder="1" applyAlignment="1">
      <alignment horizontal="center" vertical="center" wrapText="1"/>
    </xf>
    <xf numFmtId="0" fontId="4" fillId="27" borderId="3" xfId="0" applyFont="1" applyFill="1" applyBorder="1" applyAlignment="1">
      <alignment horizontal="center" vertical="center" wrapText="1"/>
    </xf>
    <xf numFmtId="0" fontId="4" fillId="31" borderId="4" xfId="0" applyFont="1" applyFill="1" applyBorder="1" applyAlignment="1">
      <alignment horizontal="center" vertical="center" wrapText="1"/>
    </xf>
    <xf numFmtId="0" fontId="4" fillId="31" borderId="6" xfId="0" applyFont="1" applyFill="1" applyBorder="1" applyAlignment="1">
      <alignment horizontal="center" vertical="center" wrapText="1"/>
    </xf>
    <xf numFmtId="0" fontId="4" fillId="27" borderId="20" xfId="0" applyFont="1" applyFill="1" applyBorder="1" applyAlignment="1">
      <alignment horizontal="center" vertical="center" wrapText="1"/>
    </xf>
    <xf numFmtId="0" fontId="4" fillId="31" borderId="21" xfId="0" applyFont="1" applyFill="1" applyBorder="1" applyAlignment="1">
      <alignment horizontal="center" vertical="center" wrapText="1"/>
    </xf>
    <xf numFmtId="0" fontId="4" fillId="27" borderId="11" xfId="0" applyFont="1" applyFill="1" applyBorder="1" applyAlignment="1">
      <alignment horizontal="center" vertical="center" wrapText="1"/>
    </xf>
    <xf numFmtId="0" fontId="4" fillId="27" borderId="14" xfId="0" applyFont="1" applyFill="1" applyBorder="1" applyAlignment="1">
      <alignment horizontal="center" vertical="center" wrapText="1"/>
    </xf>
    <xf numFmtId="0" fontId="4" fillId="31" borderId="15" xfId="0" applyFont="1" applyFill="1" applyBorder="1" applyAlignment="1">
      <alignment horizontal="center" vertical="center" wrapText="1"/>
    </xf>
    <xf numFmtId="0" fontId="4" fillId="31" borderId="4" xfId="0" applyFont="1" applyFill="1" applyBorder="1" applyAlignment="1">
      <alignment vertical="top" wrapText="1"/>
    </xf>
    <xf numFmtId="0" fontId="4" fillId="9" borderId="4" xfId="4" applyNumberFormat="1" applyFont="1" applyFill="1" applyBorder="1" applyAlignment="1">
      <alignment horizontal="center" wrapText="1"/>
    </xf>
    <xf numFmtId="0" fontId="4" fillId="31" borderId="6" xfId="0" applyFont="1" applyFill="1" applyBorder="1" applyAlignment="1">
      <alignment vertical="top" wrapText="1"/>
    </xf>
    <xf numFmtId="0" fontId="4" fillId="31" borderId="17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horizontal="center" vertical="top" wrapText="1"/>
    </xf>
    <xf numFmtId="0" fontId="4" fillId="9" borderId="17" xfId="4" applyNumberFormat="1" applyFont="1" applyFill="1" applyBorder="1" applyAlignment="1">
      <alignment horizontal="center" wrapText="1"/>
    </xf>
    <xf numFmtId="0" fontId="3" fillId="0" borderId="0" xfId="0" applyFont="1"/>
    <xf numFmtId="170" fontId="3" fillId="0" borderId="0" xfId="0" applyNumberFormat="1" applyFont="1" applyFill="1"/>
    <xf numFmtId="0" fontId="3" fillId="0" borderId="0" xfId="0" applyFont="1" applyFill="1"/>
    <xf numFmtId="41" fontId="3" fillId="0" borderId="0" xfId="1" applyFont="1" applyFill="1"/>
    <xf numFmtId="0" fontId="1" fillId="0" borderId="0" xfId="0" applyFont="1" applyFill="1"/>
    <xf numFmtId="168" fontId="4" fillId="0" borderId="0" xfId="3" applyFont="1" applyAlignment="1">
      <alignment horizontal="center" vertical="center"/>
    </xf>
    <xf numFmtId="170" fontId="3" fillId="11" borderId="0" xfId="0" applyNumberFormat="1" applyFont="1" applyFill="1"/>
    <xf numFmtId="0" fontId="3" fillId="11" borderId="0" xfId="0" applyFont="1" applyFill="1"/>
    <xf numFmtId="0" fontId="1" fillId="11" borderId="0" xfId="0" applyFont="1" applyFill="1"/>
    <xf numFmtId="0" fontId="15" fillId="0" borderId="0" xfId="0" applyFont="1"/>
    <xf numFmtId="0" fontId="29" fillId="0" borderId="0" xfId="0" applyFont="1" applyFill="1"/>
    <xf numFmtId="0" fontId="29" fillId="0" borderId="0" xfId="0" applyFont="1"/>
    <xf numFmtId="0" fontId="6" fillId="5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26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textRotation="90" wrapText="1"/>
    </xf>
    <xf numFmtId="170" fontId="6" fillId="3" borderId="4" xfId="2" applyNumberFormat="1" applyFont="1" applyFill="1" applyBorder="1" applyAlignment="1">
      <alignment horizontal="center" vertical="center" wrapText="1"/>
    </xf>
    <xf numFmtId="170" fontId="12" fillId="17" borderId="4" xfId="2" applyNumberFormat="1" applyFont="1" applyFill="1" applyBorder="1" applyAlignment="1">
      <alignment horizontal="center" vertical="center" wrapText="1"/>
    </xf>
    <xf numFmtId="170" fontId="6" fillId="17" borderId="4" xfId="2" applyNumberFormat="1" applyFont="1" applyFill="1" applyBorder="1" applyAlignment="1">
      <alignment horizontal="center" vertical="center" wrapText="1"/>
    </xf>
    <xf numFmtId="170" fontId="12" fillId="6" borderId="4" xfId="2" applyNumberFormat="1" applyFont="1" applyFill="1" applyBorder="1" applyAlignment="1">
      <alignment horizontal="center" vertical="center" wrapText="1"/>
    </xf>
    <xf numFmtId="0" fontId="12" fillId="6" borderId="4" xfId="2" applyNumberFormat="1" applyFont="1" applyFill="1" applyBorder="1" applyAlignment="1">
      <alignment horizontal="center" vertical="center" wrapText="1"/>
    </xf>
    <xf numFmtId="14" fontId="12" fillId="6" borderId="4" xfId="2" applyNumberFormat="1" applyFont="1" applyFill="1" applyBorder="1" applyAlignment="1">
      <alignment horizontal="center" vertical="center" wrapText="1"/>
    </xf>
    <xf numFmtId="168" fontId="12" fillId="6" borderId="4" xfId="3" applyFont="1" applyFill="1" applyBorder="1" applyAlignment="1">
      <alignment horizontal="center" vertical="center" wrapText="1"/>
    </xf>
    <xf numFmtId="0" fontId="17" fillId="0" borderId="0" xfId="0" applyFont="1"/>
    <xf numFmtId="0" fontId="5" fillId="14" borderId="33" xfId="0" applyFont="1" applyFill="1" applyBorder="1" applyAlignment="1">
      <alignment horizontal="center" vertical="top" wrapText="1"/>
    </xf>
    <xf numFmtId="0" fontId="4" fillId="14" borderId="20" xfId="0" applyFont="1" applyFill="1" applyBorder="1" applyAlignment="1">
      <alignment horizontal="center" vertical="top" wrapText="1"/>
    </xf>
    <xf numFmtId="0" fontId="5" fillId="14" borderId="37" xfId="0" applyFont="1" applyFill="1" applyBorder="1" applyAlignment="1">
      <alignment horizontal="center" vertical="top" wrapText="1"/>
    </xf>
    <xf numFmtId="0" fontId="5" fillId="14" borderId="26" xfId="0" applyFont="1" applyFill="1" applyBorder="1" applyAlignment="1">
      <alignment horizontal="center" vertical="top" wrapText="1"/>
    </xf>
    <xf numFmtId="0" fontId="5" fillId="14" borderId="39" xfId="0" applyFont="1" applyFill="1" applyBorder="1" applyAlignment="1">
      <alignment horizontal="center" vertical="top" wrapText="1"/>
    </xf>
    <xf numFmtId="0" fontId="4" fillId="18" borderId="7" xfId="0" applyFont="1" applyFill="1" applyBorder="1" applyAlignment="1">
      <alignment horizontal="center" vertical="top" wrapText="1"/>
    </xf>
    <xf numFmtId="0" fontId="4" fillId="12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4" fillId="9" borderId="7" xfId="6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top" wrapText="1"/>
    </xf>
    <xf numFmtId="0" fontId="5" fillId="14" borderId="32" xfId="0" applyFont="1" applyFill="1" applyBorder="1" applyAlignment="1">
      <alignment horizontal="center" vertical="top" wrapText="1"/>
    </xf>
    <xf numFmtId="0" fontId="7" fillId="14" borderId="37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13" fillId="10" borderId="21" xfId="0" applyFont="1" applyFill="1" applyBorder="1" applyAlignment="1">
      <alignment horizontal="left" vertical="center" wrapText="1"/>
    </xf>
    <xf numFmtId="0" fontId="4" fillId="15" borderId="25" xfId="0" applyFont="1" applyFill="1" applyBorder="1" applyAlignment="1">
      <alignment horizontal="center" vertical="top" wrapText="1"/>
    </xf>
    <xf numFmtId="0" fontId="4" fillId="12" borderId="25" xfId="0" applyFont="1" applyFill="1" applyBorder="1" applyAlignment="1">
      <alignment horizontal="center" vertical="top" wrapText="1"/>
    </xf>
    <xf numFmtId="0" fontId="4" fillId="15" borderId="7" xfId="0" applyFont="1" applyFill="1" applyBorder="1" applyAlignment="1">
      <alignment horizontal="center" vertical="top" wrapText="1"/>
    </xf>
    <xf numFmtId="0" fontId="4" fillId="19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6" fillId="9" borderId="7" xfId="6" applyNumberFormat="1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4" fillId="14" borderId="32" xfId="0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4" fillId="14" borderId="39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5" fillId="14" borderId="39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14" borderId="33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left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14" borderId="37" xfId="0" applyFont="1" applyFill="1" applyBorder="1" applyAlignment="1">
      <alignment horizontal="center" vertical="center" wrapText="1"/>
    </xf>
    <xf numFmtId="0" fontId="7" fillId="14" borderId="20" xfId="0" applyFont="1" applyFill="1" applyBorder="1" applyAlignment="1">
      <alignment horizontal="center" vertical="top" wrapText="1"/>
    </xf>
    <xf numFmtId="0" fontId="13" fillId="18" borderId="21" xfId="0" applyFont="1" applyFill="1" applyBorder="1" applyAlignment="1">
      <alignment horizontal="center" vertical="top" wrapText="1"/>
    </xf>
    <xf numFmtId="0" fontId="13" fillId="12" borderId="21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13" fillId="9" borderId="21" xfId="6" applyNumberFormat="1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top" wrapText="1"/>
    </xf>
    <xf numFmtId="0" fontId="7" fillId="14" borderId="14" xfId="0" applyFont="1" applyFill="1" applyBorder="1" applyAlignment="1">
      <alignment horizontal="center" vertical="top" wrapText="1"/>
    </xf>
    <xf numFmtId="0" fontId="13" fillId="18" borderId="15" xfId="0" applyFont="1" applyFill="1" applyBorder="1" applyAlignment="1">
      <alignment horizontal="center" vertical="top" wrapText="1"/>
    </xf>
    <xf numFmtId="0" fontId="13" fillId="12" borderId="15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13" fillId="9" borderId="15" xfId="6" applyNumberFormat="1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top" wrapText="1"/>
    </xf>
    <xf numFmtId="0" fontId="13" fillId="18" borderId="7" xfId="0" applyFont="1" applyFill="1" applyBorder="1" applyAlignment="1">
      <alignment horizontal="center" vertical="top" wrapText="1"/>
    </xf>
    <xf numFmtId="0" fontId="13" fillId="12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13" fillId="9" borderId="7" xfId="6" applyNumberFormat="1" applyFont="1" applyFill="1" applyBorder="1" applyAlignment="1">
      <alignment horizontal="center" vertical="center" wrapText="1"/>
    </xf>
    <xf numFmtId="0" fontId="5" fillId="21" borderId="33" xfId="0" applyFont="1" applyFill="1" applyBorder="1" applyAlignment="1">
      <alignment horizontal="center" vertical="top" wrapText="1"/>
    </xf>
    <xf numFmtId="0" fontId="4" fillId="19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 vertical="top" wrapText="1"/>
    </xf>
    <xf numFmtId="0" fontId="4" fillId="11" borderId="25" xfId="0" applyFont="1" applyFill="1" applyBorder="1" applyAlignment="1">
      <alignment horizontal="center" vertical="top" wrapText="1"/>
    </xf>
    <xf numFmtId="0" fontId="4" fillId="23" borderId="25" xfId="0" applyFont="1" applyFill="1" applyBorder="1" applyAlignment="1">
      <alignment horizontal="center" vertical="top" wrapText="1"/>
    </xf>
    <xf numFmtId="0" fontId="6" fillId="9" borderId="25" xfId="6" applyNumberFormat="1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4" fillId="24" borderId="25" xfId="0" applyFont="1" applyFill="1" applyBorder="1" applyAlignment="1">
      <alignment horizontal="center" vertical="top" wrapText="1"/>
    </xf>
    <xf numFmtId="0" fontId="4" fillId="8" borderId="25" xfId="0" applyFont="1" applyFill="1" applyBorder="1" applyAlignment="1">
      <alignment horizontal="center" vertical="top" wrapText="1"/>
    </xf>
    <xf numFmtId="174" fontId="5" fillId="3" borderId="2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top" wrapText="1"/>
    </xf>
    <xf numFmtId="0" fontId="4" fillId="24" borderId="7" xfId="0" applyFont="1" applyFill="1" applyBorder="1" applyAlignment="1">
      <alignment horizontal="center" vertical="top" wrapText="1"/>
    </xf>
    <xf numFmtId="0" fontId="4" fillId="8" borderId="7" xfId="0" applyFont="1" applyFill="1" applyBorder="1" applyAlignment="1">
      <alignment horizontal="center" vertical="top" wrapText="1"/>
    </xf>
    <xf numFmtId="0" fontId="4" fillId="23" borderId="7" xfId="0" applyFont="1" applyFill="1" applyBorder="1" applyAlignment="1">
      <alignment horizontal="center" vertical="top" wrapText="1"/>
    </xf>
    <xf numFmtId="0" fontId="4" fillId="11" borderId="7" xfId="0" applyFont="1" applyFill="1" applyBorder="1" applyAlignment="1">
      <alignment horizontal="center" vertical="top" wrapText="1"/>
    </xf>
    <xf numFmtId="0" fontId="4" fillId="24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 wrapText="1"/>
    </xf>
    <xf numFmtId="0" fontId="4" fillId="23" borderId="25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5" fillId="16" borderId="39" xfId="0" applyFont="1" applyFill="1" applyBorder="1" applyAlignment="1">
      <alignment horizontal="center" vertical="center" wrapText="1"/>
    </xf>
    <xf numFmtId="0" fontId="4" fillId="25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5" fillId="16" borderId="37" xfId="0" applyFont="1" applyFill="1" applyBorder="1" applyAlignment="1">
      <alignment horizontal="center" vertical="center" wrapText="1"/>
    </xf>
    <xf numFmtId="0" fontId="4" fillId="16" borderId="32" xfId="0" applyFont="1" applyFill="1" applyBorder="1" applyAlignment="1">
      <alignment horizontal="center" vertical="center" wrapText="1"/>
    </xf>
    <xf numFmtId="0" fontId="4" fillId="16" borderId="39" xfId="0" applyFont="1" applyFill="1" applyBorder="1" applyAlignment="1">
      <alignment horizontal="center" vertical="center" wrapText="1"/>
    </xf>
    <xf numFmtId="0" fontId="5" fillId="27" borderId="37" xfId="0" applyFont="1" applyFill="1" applyBorder="1" applyAlignment="1">
      <alignment horizontal="center" vertical="center" wrapText="1"/>
    </xf>
    <xf numFmtId="0" fontId="5" fillId="27" borderId="32" xfId="0" applyFont="1" applyFill="1" applyBorder="1" applyAlignment="1">
      <alignment horizontal="center" vertical="center" wrapText="1"/>
    </xf>
    <xf numFmtId="0" fontId="5" fillId="27" borderId="37" xfId="0" applyFont="1" applyFill="1" applyBorder="1" applyAlignment="1">
      <alignment horizontal="center" vertical="top" wrapText="1"/>
    </xf>
    <xf numFmtId="0" fontId="4" fillId="30" borderId="21" xfId="0" applyFont="1" applyFill="1" applyBorder="1" applyAlignment="1">
      <alignment horizontal="center" vertical="top" wrapText="1"/>
    </xf>
    <xf numFmtId="0" fontId="5" fillId="27" borderId="39" xfId="0" applyFont="1" applyFill="1" applyBorder="1" applyAlignment="1">
      <alignment horizontal="center" vertical="top" wrapText="1"/>
    </xf>
    <xf numFmtId="0" fontId="4" fillId="28" borderId="7" xfId="0" applyFont="1" applyFill="1" applyBorder="1" applyAlignment="1">
      <alignment horizontal="center" vertical="top" wrapText="1"/>
    </xf>
    <xf numFmtId="0" fontId="4" fillId="30" borderId="7" xfId="0" applyFont="1" applyFill="1" applyBorder="1" applyAlignment="1">
      <alignment horizontal="center" vertical="top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5" fillId="27" borderId="32" xfId="0" applyFont="1" applyFill="1" applyBorder="1" applyAlignment="1">
      <alignment horizontal="center" vertical="top" wrapText="1"/>
    </xf>
    <xf numFmtId="0" fontId="5" fillId="17" borderId="21" xfId="0" applyFont="1" applyFill="1" applyBorder="1" applyAlignment="1">
      <alignment horizontal="center" vertical="center" wrapText="1"/>
    </xf>
    <xf numFmtId="0" fontId="4" fillId="27" borderId="26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 wrapText="1"/>
    </xf>
    <xf numFmtId="0" fontId="5" fillId="27" borderId="39" xfId="0" applyFont="1" applyFill="1" applyBorder="1" applyAlignment="1">
      <alignment horizontal="center" vertical="center" wrapText="1"/>
    </xf>
    <xf numFmtId="0" fontId="4" fillId="31" borderId="7" xfId="0" applyFont="1" applyFill="1" applyBorder="1" applyAlignment="1">
      <alignment vertical="center" wrapText="1"/>
    </xf>
    <xf numFmtId="0" fontId="4" fillId="30" borderId="7" xfId="0" applyFont="1" applyFill="1" applyBorder="1" applyAlignment="1">
      <alignment horizontal="center" vertical="center" wrapText="1"/>
    </xf>
    <xf numFmtId="0" fontId="4" fillId="27" borderId="32" xfId="0" applyFont="1" applyFill="1" applyBorder="1" applyAlignment="1">
      <alignment horizontal="center" vertical="center" wrapText="1"/>
    </xf>
    <xf numFmtId="0" fontId="4" fillId="27" borderId="39" xfId="0" applyFont="1" applyFill="1" applyBorder="1" applyAlignment="1">
      <alignment horizontal="center" vertical="center" wrapText="1"/>
    </xf>
    <xf numFmtId="0" fontId="4" fillId="31" borderId="7" xfId="0" applyFont="1" applyFill="1" applyBorder="1" applyAlignment="1">
      <alignment horizontal="center" vertical="center" wrapText="1"/>
    </xf>
    <xf numFmtId="0" fontId="4" fillId="29" borderId="7" xfId="0" applyFont="1" applyFill="1" applyBorder="1" applyAlignment="1">
      <alignment horizontal="center" vertical="center" wrapText="1"/>
    </xf>
    <xf numFmtId="0" fontId="4" fillId="9" borderId="2" xfId="4" applyNumberFormat="1" applyFont="1" applyFill="1" applyBorder="1" applyAlignment="1">
      <alignment horizontal="center" wrapText="1"/>
    </xf>
    <xf numFmtId="0" fontId="4" fillId="28" borderId="25" xfId="0" applyFont="1" applyFill="1" applyBorder="1" applyAlignment="1">
      <alignment horizontal="center" vertical="center" wrapText="1"/>
    </xf>
    <xf numFmtId="0" fontId="4" fillId="30" borderId="25" xfId="0" applyFont="1" applyFill="1" applyBorder="1" applyAlignment="1">
      <alignment horizontal="center" vertical="center" wrapText="1"/>
    </xf>
    <xf numFmtId="0" fontId="23" fillId="0" borderId="12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5" xfId="2" applyNumberFormat="1" applyFont="1" applyFill="1" applyBorder="1" applyAlignment="1">
      <alignment horizontal="center" vertical="center" wrapText="1"/>
    </xf>
    <xf numFmtId="0" fontId="23" fillId="0" borderId="21" xfId="6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1" xfId="8" applyNumberFormat="1" applyFont="1" applyFill="1" applyBorder="1" applyAlignment="1">
      <alignment horizontal="center" vertical="center" wrapText="1"/>
    </xf>
    <xf numFmtId="0" fontId="23" fillId="0" borderId="5" xfId="6" applyNumberFormat="1" applyFont="1" applyFill="1" applyBorder="1" applyAlignment="1">
      <alignment horizontal="center" vertical="center" wrapText="1"/>
    </xf>
    <xf numFmtId="0" fontId="23" fillId="0" borderId="5" xfId="8" applyNumberFormat="1" applyFont="1" applyFill="1" applyBorder="1" applyAlignment="1">
      <alignment horizontal="center" vertical="center" wrapText="1"/>
    </xf>
    <xf numFmtId="0" fontId="23" fillId="0" borderId="15" xfId="6" applyNumberFormat="1" applyFont="1" applyFill="1" applyBorder="1" applyAlignment="1">
      <alignment horizontal="center" vertical="center" wrapText="1"/>
    </xf>
    <xf numFmtId="0" fontId="23" fillId="0" borderId="9" xfId="0" applyNumberFormat="1" applyFont="1" applyFill="1" applyBorder="1" applyAlignment="1">
      <alignment horizontal="center" vertical="center" wrapText="1"/>
    </xf>
    <xf numFmtId="172" fontId="23" fillId="0" borderId="4" xfId="6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6" applyNumberFormat="1" applyFont="1" applyFill="1" applyBorder="1" applyAlignment="1">
      <alignment horizontal="center" vertical="center" wrapText="1"/>
    </xf>
    <xf numFmtId="0" fontId="23" fillId="0" borderId="6" xfId="6" applyNumberFormat="1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>
      <alignment horizontal="center" vertical="center" wrapText="1"/>
    </xf>
    <xf numFmtId="0" fontId="23" fillId="0" borderId="7" xfId="6" applyNumberFormat="1" applyFont="1" applyFill="1" applyBorder="1" applyAlignment="1">
      <alignment horizontal="center" vertical="center" wrapText="1"/>
    </xf>
    <xf numFmtId="0" fontId="23" fillId="0" borderId="22" xfId="0" applyNumberFormat="1" applyFont="1" applyFill="1" applyBorder="1" applyAlignment="1">
      <alignment horizontal="center" vertical="center" wrapText="1"/>
    </xf>
    <xf numFmtId="0" fontId="23" fillId="0" borderId="19" xfId="0" applyNumberFormat="1" applyFont="1" applyFill="1" applyBorder="1" applyAlignment="1">
      <alignment horizontal="center" vertical="center" wrapText="1"/>
    </xf>
    <xf numFmtId="0" fontId="23" fillId="0" borderId="2" xfId="6" applyNumberFormat="1" applyFont="1" applyFill="1" applyBorder="1" applyAlignment="1">
      <alignment horizontal="center" vertical="center" wrapText="1"/>
    </xf>
    <xf numFmtId="0" fontId="23" fillId="0" borderId="18" xfId="6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2" xfId="6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1" xfId="0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horizontal="center" vertical="center" wrapText="1"/>
    </xf>
    <xf numFmtId="172" fontId="23" fillId="0" borderId="7" xfId="6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9" xfId="7" applyNumberFormat="1" applyFont="1" applyFill="1" applyBorder="1" applyAlignment="1">
      <alignment horizontal="center" vertical="center" wrapText="1"/>
    </xf>
    <xf numFmtId="0" fontId="23" fillId="0" borderId="4" xfId="2" applyNumberFormat="1" applyFont="1" applyFill="1" applyBorder="1" applyAlignment="1">
      <alignment horizontal="center" vertical="center" wrapText="1"/>
    </xf>
    <xf numFmtId="172" fontId="23" fillId="0" borderId="6" xfId="6" applyNumberFormat="1" applyFont="1" applyFill="1" applyBorder="1" applyAlignment="1">
      <alignment horizontal="center" vertical="center" wrapText="1"/>
    </xf>
    <xf numFmtId="172" fontId="23" fillId="0" borderId="15" xfId="6" applyNumberFormat="1" applyFont="1" applyFill="1" applyBorder="1" applyAlignment="1">
      <alignment horizontal="center" vertical="center" wrapText="1"/>
    </xf>
    <xf numFmtId="164" fontId="23" fillId="0" borderId="6" xfId="7" applyFont="1" applyFill="1" applyBorder="1" applyAlignment="1">
      <alignment horizontal="center" vertical="center" wrapText="1"/>
    </xf>
    <xf numFmtId="0" fontId="23" fillId="0" borderId="6" xfId="2" applyNumberFormat="1" applyFont="1" applyFill="1" applyBorder="1" applyAlignment="1">
      <alignment horizontal="center" vertical="center" wrapText="1"/>
    </xf>
    <xf numFmtId="0" fontId="23" fillId="0" borderId="17" xfId="6" applyNumberFormat="1" applyFont="1" applyFill="1" applyBorder="1" applyAlignment="1">
      <alignment horizontal="center" vertical="center" wrapText="1"/>
    </xf>
    <xf numFmtId="172" fontId="23" fillId="0" borderId="21" xfId="6" applyNumberFormat="1" applyFont="1" applyFill="1" applyBorder="1" applyAlignment="1">
      <alignment horizontal="center" vertical="center" wrapText="1"/>
    </xf>
    <xf numFmtId="172" fontId="23" fillId="0" borderId="5" xfId="6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172" fontId="23" fillId="0" borderId="2" xfId="6" applyNumberFormat="1" applyFont="1" applyFill="1" applyBorder="1" applyAlignment="1">
      <alignment horizontal="center" vertical="center" wrapText="1"/>
    </xf>
    <xf numFmtId="0" fontId="23" fillId="0" borderId="10" xfId="6" applyNumberFormat="1" applyFont="1" applyFill="1" applyBorder="1" applyAlignment="1">
      <alignment horizontal="center" vertical="center" wrapText="1"/>
    </xf>
    <xf numFmtId="0" fontId="23" fillId="0" borderId="30" xfId="6" applyNumberFormat="1" applyFont="1" applyFill="1" applyBorder="1" applyAlignment="1">
      <alignment horizontal="center" vertical="center" wrapText="1"/>
    </xf>
    <xf numFmtId="0" fontId="23" fillId="0" borderId="9" xfId="6" applyNumberFormat="1" applyFont="1" applyFill="1" applyBorder="1" applyAlignment="1">
      <alignment horizontal="center" vertical="center" wrapText="1"/>
    </xf>
    <xf numFmtId="0" fontId="23" fillId="0" borderId="18" xfId="0" applyNumberFormat="1" applyFont="1" applyFill="1" applyBorder="1" applyAlignment="1">
      <alignment horizontal="center" vertical="center" wrapText="1"/>
    </xf>
    <xf numFmtId="172" fontId="23" fillId="0" borderId="17" xfId="6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0" fontId="23" fillId="0" borderId="12" xfId="2" applyNumberFormat="1" applyFont="1" applyFill="1" applyBorder="1" applyAlignment="1">
      <alignment horizontal="center" vertical="center" wrapText="1"/>
    </xf>
    <xf numFmtId="0" fontId="23" fillId="0" borderId="5" xfId="2" applyNumberFormat="1" applyFont="1" applyFill="1" applyBorder="1" applyAlignment="1">
      <alignment horizontal="center" vertical="center" wrapText="1"/>
    </xf>
    <xf numFmtId="0" fontId="23" fillId="0" borderId="21" xfId="2" applyNumberFormat="1" applyFont="1" applyFill="1" applyBorder="1" applyAlignment="1">
      <alignment horizontal="center" vertical="center" wrapText="1"/>
    </xf>
    <xf numFmtId="0" fontId="23" fillId="0" borderId="17" xfId="2" applyNumberFormat="1" applyFont="1" applyFill="1" applyBorder="1" applyAlignment="1">
      <alignment horizontal="center" vertical="center" wrapText="1"/>
    </xf>
    <xf numFmtId="0" fontId="23" fillId="0" borderId="22" xfId="2" applyNumberFormat="1" applyFont="1" applyFill="1" applyBorder="1" applyAlignment="1">
      <alignment horizontal="center" vertical="center" wrapText="1"/>
    </xf>
    <xf numFmtId="0" fontId="23" fillId="0" borderId="18" xfId="2" applyNumberFormat="1" applyFont="1" applyFill="1" applyBorder="1" applyAlignment="1">
      <alignment horizontal="center" vertical="center" wrapText="1"/>
    </xf>
    <xf numFmtId="0" fontId="23" fillId="0" borderId="17" xfId="0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0" fontId="23" fillId="0" borderId="10" xfId="2" applyNumberFormat="1" applyFont="1" applyFill="1" applyBorder="1" applyAlignment="1">
      <alignment horizontal="center" vertical="center" wrapText="1"/>
    </xf>
    <xf numFmtId="0" fontId="23" fillId="0" borderId="30" xfId="2" applyNumberFormat="1" applyFont="1" applyFill="1" applyBorder="1" applyAlignment="1">
      <alignment horizontal="center" vertical="center" wrapText="1"/>
    </xf>
    <xf numFmtId="0" fontId="23" fillId="0" borderId="7" xfId="2" applyNumberFormat="1" applyFont="1" applyFill="1" applyBorder="1" applyAlignment="1">
      <alignment horizontal="center" vertical="center" wrapText="1"/>
    </xf>
    <xf numFmtId="0" fontId="23" fillId="0" borderId="9" xfId="2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27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7" xfId="2" applyNumberFormat="1" applyFont="1" applyFill="1" applyBorder="1" applyAlignment="1">
      <alignment horizontal="center" vertical="center" wrapText="1"/>
    </xf>
    <xf numFmtId="0" fontId="23" fillId="0" borderId="25" xfId="2" applyNumberFormat="1" applyFont="1" applyFill="1" applyBorder="1" applyAlignment="1">
      <alignment horizontal="center" vertical="center" wrapText="1"/>
    </xf>
    <xf numFmtId="43" fontId="23" fillId="0" borderId="21" xfId="10" applyFont="1" applyFill="1" applyBorder="1" applyAlignment="1">
      <alignment horizontal="center" vertical="center" wrapText="1"/>
    </xf>
    <xf numFmtId="43" fontId="23" fillId="0" borderId="5" xfId="10" applyFont="1" applyFill="1" applyBorder="1" applyAlignment="1">
      <alignment horizontal="center" vertical="center" wrapText="1"/>
    </xf>
    <xf numFmtId="43" fontId="23" fillId="0" borderId="6" xfId="10" applyFont="1" applyFill="1" applyBorder="1" applyAlignment="1">
      <alignment horizontal="center" vertical="center" wrapText="1"/>
    </xf>
    <xf numFmtId="0" fontId="23" fillId="0" borderId="22" xfId="6" applyNumberFormat="1" applyFont="1" applyFill="1" applyBorder="1" applyAlignment="1">
      <alignment horizontal="center" vertical="center" wrapText="1"/>
    </xf>
    <xf numFmtId="0" fontId="23" fillId="0" borderId="1" xfId="6" applyNumberFormat="1" applyFont="1" applyFill="1" applyBorder="1" applyAlignment="1">
      <alignment horizontal="center" vertical="center" wrapText="1"/>
    </xf>
    <xf numFmtId="43" fontId="23" fillId="0" borderId="4" xfId="10" applyFont="1" applyFill="1" applyBorder="1" applyAlignment="1">
      <alignment horizontal="center" vertical="center" wrapText="1"/>
    </xf>
    <xf numFmtId="49" fontId="23" fillId="0" borderId="21" xfId="6" applyNumberFormat="1" applyFont="1" applyFill="1" applyBorder="1" applyAlignment="1">
      <alignment horizontal="center" vertical="center" wrapText="1"/>
    </xf>
    <xf numFmtId="49" fontId="23" fillId="0" borderId="5" xfId="6" applyNumberFormat="1" applyFont="1" applyFill="1" applyBorder="1" applyAlignment="1">
      <alignment horizontal="center" vertical="center" wrapText="1"/>
    </xf>
    <xf numFmtId="49" fontId="23" fillId="0" borderId="15" xfId="6" applyNumberFormat="1" applyFont="1" applyFill="1" applyBorder="1" applyAlignment="1">
      <alignment horizontal="center" vertical="center" wrapText="1"/>
    </xf>
    <xf numFmtId="43" fontId="23" fillId="0" borderId="15" xfId="10" applyFont="1" applyFill="1" applyBorder="1" applyAlignment="1">
      <alignment horizontal="center" vertical="center" wrapText="1"/>
    </xf>
    <xf numFmtId="165" fontId="23" fillId="0" borderId="4" xfId="8" applyFont="1" applyFill="1" applyBorder="1" applyAlignment="1">
      <alignment horizontal="center" vertical="center" wrapText="1"/>
    </xf>
    <xf numFmtId="165" fontId="23" fillId="0" borderId="6" xfId="8" applyFont="1" applyFill="1" applyBorder="1" applyAlignment="1">
      <alignment horizontal="center" vertical="center" wrapText="1"/>
    </xf>
    <xf numFmtId="173" fontId="23" fillId="0" borderId="21" xfId="6" applyNumberFormat="1" applyFont="1" applyFill="1" applyBorder="1" applyAlignment="1">
      <alignment horizontal="center" vertical="center" wrapText="1"/>
    </xf>
    <xf numFmtId="173" fontId="23" fillId="0" borderId="2" xfId="6" applyNumberFormat="1" applyFont="1" applyFill="1" applyBorder="1" applyAlignment="1">
      <alignment horizontal="center" vertical="center" wrapText="1"/>
    </xf>
    <xf numFmtId="173" fontId="23" fillId="0" borderId="15" xfId="6" applyNumberFormat="1" applyFont="1" applyFill="1" applyBorder="1" applyAlignment="1">
      <alignment horizontal="center" vertical="center" wrapText="1"/>
    </xf>
    <xf numFmtId="172" fontId="23" fillId="0" borderId="25" xfId="6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/>
    </xf>
    <xf numFmtId="0" fontId="23" fillId="0" borderId="21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65" fontId="23" fillId="0" borderId="7" xfId="8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17" fillId="0" borderId="0" xfId="0" applyFont="1" applyBorder="1"/>
    <xf numFmtId="0" fontId="5" fillId="10" borderId="6" xfId="0" applyNumberFormat="1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5" fillId="10" borderId="4" xfId="0" applyNumberFormat="1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left" vertical="top" wrapText="1"/>
    </xf>
    <xf numFmtId="0" fontId="13" fillId="10" borderId="6" xfId="0" applyFont="1" applyFill="1" applyBorder="1" applyAlignment="1">
      <alignment horizontal="center" vertical="top" wrapText="1"/>
    </xf>
    <xf numFmtId="0" fontId="4" fillId="10" borderId="21" xfId="0" applyNumberFormat="1" applyFont="1" applyFill="1" applyBorder="1" applyAlignment="1">
      <alignment horizontal="center" vertical="center" wrapText="1"/>
    </xf>
    <xf numFmtId="0" fontId="4" fillId="10" borderId="5" xfId="0" applyNumberFormat="1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4" fillId="10" borderId="15" xfId="0" applyNumberFormat="1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left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5" fillId="10" borderId="17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5" fillId="10" borderId="2" xfId="0" applyNumberFormat="1" applyFont="1" applyFill="1" applyBorder="1" applyAlignment="1">
      <alignment horizontal="center" vertical="center" wrapText="1"/>
    </xf>
    <xf numFmtId="0" fontId="5" fillId="10" borderId="21" xfId="0" applyNumberFormat="1" applyFont="1" applyFill="1" applyBorder="1" applyAlignment="1">
      <alignment horizontal="center" vertical="center" wrapText="1"/>
    </xf>
    <xf numFmtId="0" fontId="5" fillId="10" borderId="15" xfId="0" applyNumberFormat="1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5" fillId="10" borderId="7" xfId="0" applyNumberFormat="1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7" fillId="10" borderId="6" xfId="0" applyNumberFormat="1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left" vertical="top" wrapText="1"/>
    </xf>
    <xf numFmtId="0" fontId="13" fillId="10" borderId="7" xfId="0" applyFont="1" applyFill="1" applyBorder="1" applyAlignment="1">
      <alignment horizontal="center" vertical="top" wrapText="1"/>
    </xf>
    <xf numFmtId="0" fontId="13" fillId="10" borderId="25" xfId="0" applyFont="1" applyFill="1" applyBorder="1" applyAlignment="1">
      <alignment horizontal="left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5" fillId="10" borderId="25" xfId="0" applyNumberFormat="1" applyFont="1" applyFill="1" applyBorder="1" applyAlignment="1">
      <alignment horizontal="center" vertical="center" wrapText="1"/>
    </xf>
    <xf numFmtId="0" fontId="4" fillId="10" borderId="4" xfId="0" applyNumberFormat="1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left" vertical="center" wrapText="1"/>
    </xf>
    <xf numFmtId="0" fontId="16" fillId="10" borderId="7" xfId="0" applyFont="1" applyFill="1" applyBorder="1" applyAlignment="1">
      <alignment horizontal="left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4" fillId="10" borderId="2" xfId="0" applyNumberFormat="1" applyFont="1" applyFill="1" applyBorder="1" applyAlignment="1">
      <alignment horizontal="center" vertical="center" wrapText="1"/>
    </xf>
    <xf numFmtId="0" fontId="4" fillId="10" borderId="7" xfId="0" applyNumberFormat="1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3" fillId="10" borderId="6" xfId="9" applyFont="1" applyFill="1" applyBorder="1" applyAlignment="1">
      <alignment horizontal="left" vertical="center" wrapText="1"/>
    </xf>
    <xf numFmtId="0" fontId="13" fillId="10" borderId="6" xfId="9" applyFont="1" applyFill="1" applyBorder="1" applyAlignment="1">
      <alignment horizontal="center" vertical="center" wrapText="1"/>
    </xf>
    <xf numFmtId="0" fontId="13" fillId="10" borderId="7" xfId="9" applyFont="1" applyFill="1" applyBorder="1" applyAlignment="1">
      <alignment horizontal="left" vertical="center" wrapText="1"/>
    </xf>
    <xf numFmtId="0" fontId="13" fillId="10" borderId="7" xfId="9" applyFont="1" applyFill="1" applyBorder="1" applyAlignment="1">
      <alignment horizontal="center" vertical="center" wrapText="1"/>
    </xf>
    <xf numFmtId="0" fontId="7" fillId="10" borderId="21" xfId="0" applyNumberFormat="1" applyFont="1" applyFill="1" applyBorder="1" applyAlignment="1">
      <alignment horizontal="center" vertical="center" wrapText="1"/>
    </xf>
    <xf numFmtId="0" fontId="7" fillId="10" borderId="5" xfId="0" applyNumberFormat="1" applyFont="1" applyFill="1" applyBorder="1" applyAlignment="1">
      <alignment horizontal="center" vertical="center" wrapText="1"/>
    </xf>
    <xf numFmtId="0" fontId="7" fillId="10" borderId="15" xfId="0" applyNumberFormat="1" applyFont="1" applyFill="1" applyBorder="1" applyAlignment="1">
      <alignment horizontal="center" vertical="center" wrapText="1"/>
    </xf>
    <xf numFmtId="0" fontId="7" fillId="10" borderId="7" xfId="0" applyNumberFormat="1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vertical="top" wrapText="1"/>
    </xf>
    <xf numFmtId="0" fontId="16" fillId="10" borderId="6" xfId="0" applyFont="1" applyFill="1" applyBorder="1" applyAlignment="1">
      <alignment horizontal="left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left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left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left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3" fillId="10" borderId="17" xfId="9" applyFont="1" applyFill="1" applyBorder="1" applyAlignment="1">
      <alignment horizontal="left" vertical="center" wrapText="1"/>
    </xf>
    <xf numFmtId="0" fontId="13" fillId="10" borderId="17" xfId="9" applyFont="1" applyFill="1" applyBorder="1" applyAlignment="1">
      <alignment horizontal="center" vertical="center" wrapText="1"/>
    </xf>
    <xf numFmtId="0" fontId="13" fillId="10" borderId="5" xfId="9" applyFont="1" applyFill="1" applyBorder="1" applyAlignment="1">
      <alignment horizontal="center" vertical="center" wrapText="1"/>
    </xf>
    <xf numFmtId="0" fontId="13" fillId="10" borderId="2" xfId="9" applyFont="1" applyFill="1" applyBorder="1" applyAlignment="1">
      <alignment horizontal="center" vertical="center" wrapText="1"/>
    </xf>
    <xf numFmtId="0" fontId="19" fillId="10" borderId="7" xfId="9" applyFont="1" applyFill="1" applyBorder="1" applyAlignment="1">
      <alignment horizontal="center" vertical="center" wrapText="1"/>
    </xf>
    <xf numFmtId="0" fontId="20" fillId="10" borderId="7" xfId="0" applyNumberFormat="1" applyFont="1" applyFill="1" applyBorder="1" applyAlignment="1">
      <alignment horizontal="center" vertical="center" wrapText="1"/>
    </xf>
    <xf numFmtId="0" fontId="21" fillId="10" borderId="7" xfId="0" applyNumberFormat="1" applyFont="1" applyFill="1" applyBorder="1" applyAlignment="1">
      <alignment horizontal="center" vertical="center" wrapText="1"/>
    </xf>
    <xf numFmtId="0" fontId="22" fillId="10" borderId="7" xfId="0" applyNumberFormat="1" applyFont="1" applyFill="1" applyBorder="1" applyAlignment="1">
      <alignment horizontal="center" vertical="center" wrapText="1"/>
    </xf>
    <xf numFmtId="0" fontId="4" fillId="10" borderId="21" xfId="9" applyFont="1" applyFill="1" applyBorder="1" applyAlignment="1">
      <alignment horizontal="center" vertical="center" wrapText="1"/>
    </xf>
    <xf numFmtId="0" fontId="4" fillId="10" borderId="5" xfId="9" applyFont="1" applyFill="1" applyBorder="1" applyAlignment="1">
      <alignment horizontal="center" vertical="center" wrapText="1"/>
    </xf>
    <xf numFmtId="0" fontId="4" fillId="10" borderId="15" xfId="9" applyFont="1" applyFill="1" applyBorder="1" applyAlignment="1">
      <alignment horizontal="center" vertical="center" wrapText="1"/>
    </xf>
    <xf numFmtId="0" fontId="13" fillId="10" borderId="4" xfId="9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3" fillId="10" borderId="21" xfId="9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13" fillId="10" borderId="15" xfId="9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top" wrapText="1"/>
    </xf>
    <xf numFmtId="0" fontId="4" fillId="10" borderId="4" xfId="0" applyFont="1" applyFill="1" applyBorder="1" applyAlignment="1">
      <alignment horizontal="center" vertical="top" wrapText="1"/>
    </xf>
    <xf numFmtId="0" fontId="4" fillId="10" borderId="25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vertical="center" wrapText="1"/>
    </xf>
    <xf numFmtId="0" fontId="4" fillId="10" borderId="15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wrapText="1"/>
    </xf>
    <xf numFmtId="0" fontId="4" fillId="10" borderId="4" xfId="0" applyFont="1" applyFill="1" applyBorder="1" applyAlignment="1">
      <alignment vertical="center" wrapText="1"/>
    </xf>
    <xf numFmtId="0" fontId="4" fillId="10" borderId="21" xfId="0" applyFont="1" applyFill="1" applyBorder="1" applyAlignment="1">
      <alignment wrapText="1"/>
    </xf>
    <xf numFmtId="0" fontId="4" fillId="10" borderId="5" xfId="0" applyFont="1" applyFill="1" applyBorder="1" applyAlignment="1">
      <alignment wrapText="1"/>
    </xf>
    <xf numFmtId="0" fontId="4" fillId="10" borderId="15" xfId="0" applyFont="1" applyFill="1" applyBorder="1" applyAlignment="1">
      <alignment wrapText="1"/>
    </xf>
    <xf numFmtId="0" fontId="4" fillId="10" borderId="4" xfId="0" applyFont="1" applyFill="1" applyBorder="1" applyAlignment="1">
      <alignment wrapText="1"/>
    </xf>
    <xf numFmtId="0" fontId="4" fillId="10" borderId="6" xfId="0" applyFont="1" applyFill="1" applyBorder="1" applyAlignment="1">
      <alignment vertical="top" wrapText="1"/>
    </xf>
    <xf numFmtId="0" fontId="5" fillId="10" borderId="4" xfId="4" applyNumberFormat="1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wrapText="1"/>
    </xf>
    <xf numFmtId="0" fontId="4" fillId="10" borderId="4" xfId="0" applyNumberFormat="1" applyFont="1" applyFill="1" applyBorder="1" applyAlignment="1">
      <alignment wrapText="1"/>
    </xf>
    <xf numFmtId="0" fontId="4" fillId="10" borderId="6" xfId="0" applyNumberFormat="1" applyFont="1" applyFill="1" applyBorder="1" applyAlignment="1">
      <alignment wrapText="1"/>
    </xf>
    <xf numFmtId="0" fontId="5" fillId="10" borderId="6" xfId="4" applyNumberFormat="1" applyFont="1" applyFill="1" applyBorder="1" applyAlignment="1">
      <alignment horizontal="center" vertical="center" wrapText="1"/>
    </xf>
    <xf numFmtId="0" fontId="4" fillId="10" borderId="7" xfId="0" applyNumberFormat="1" applyFont="1" applyFill="1" applyBorder="1" applyAlignment="1">
      <alignment vertical="center" wrapText="1"/>
    </xf>
    <xf numFmtId="0" fontId="5" fillId="10" borderId="7" xfId="4" applyNumberFormat="1" applyFont="1" applyFill="1" applyBorder="1" applyAlignment="1">
      <alignment horizontal="center" vertical="center" wrapText="1"/>
    </xf>
    <xf numFmtId="172" fontId="4" fillId="10" borderId="7" xfId="6" applyNumberFormat="1" applyFont="1" applyFill="1" applyBorder="1" applyAlignment="1">
      <alignment horizontal="center" vertical="center" wrapText="1"/>
    </xf>
    <xf numFmtId="0" fontId="4" fillId="10" borderId="6" xfId="4" applyNumberFormat="1" applyFont="1" applyFill="1" applyBorder="1" applyAlignment="1">
      <alignment horizontal="center" vertical="center" wrapText="1"/>
    </xf>
    <xf numFmtId="0" fontId="4" fillId="10" borderId="4" xfId="4" applyNumberFormat="1" applyFont="1" applyFill="1" applyBorder="1" applyAlignment="1">
      <alignment horizontal="center" vertical="center" wrapText="1"/>
    </xf>
    <xf numFmtId="0" fontId="4" fillId="10" borderId="17" xfId="0" applyNumberFormat="1" applyFont="1" applyFill="1" applyBorder="1" applyAlignment="1">
      <alignment wrapText="1"/>
    </xf>
    <xf numFmtId="0" fontId="5" fillId="10" borderId="17" xfId="4" applyNumberFormat="1" applyFont="1" applyFill="1" applyBorder="1" applyAlignment="1">
      <alignment horizontal="center" vertical="center" wrapText="1"/>
    </xf>
    <xf numFmtId="0" fontId="4" fillId="10" borderId="2" xfId="0" applyNumberFormat="1" applyFont="1" applyFill="1" applyBorder="1" applyAlignment="1">
      <alignment wrapText="1"/>
    </xf>
    <xf numFmtId="0" fontId="5" fillId="10" borderId="2" xfId="4" applyNumberFormat="1" applyFont="1" applyFill="1" applyBorder="1" applyAlignment="1">
      <alignment horizontal="center" vertical="center" wrapText="1"/>
    </xf>
    <xf numFmtId="0" fontId="4" fillId="10" borderId="4" xfId="0" applyNumberFormat="1" applyFont="1" applyFill="1" applyBorder="1" applyAlignment="1">
      <alignment vertical="center" wrapText="1"/>
    </xf>
    <xf numFmtId="172" fontId="4" fillId="10" borderId="25" xfId="6" applyNumberFormat="1" applyFont="1" applyFill="1" applyBorder="1" applyAlignment="1">
      <alignment horizontal="center" vertical="center" wrapText="1"/>
    </xf>
    <xf numFmtId="0" fontId="4" fillId="10" borderId="25" xfId="0" applyNumberFormat="1" applyFont="1" applyFill="1" applyBorder="1" applyAlignment="1">
      <alignment horizontal="center" vertical="center" wrapText="1"/>
    </xf>
    <xf numFmtId="0" fontId="4" fillId="10" borderId="25" xfId="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23" fillId="0" borderId="4" xfId="6" applyNumberFormat="1" applyFont="1" applyFill="1" applyBorder="1" applyAlignment="1">
      <alignment horizontal="center" vertical="center" wrapText="1"/>
    </xf>
    <xf numFmtId="0" fontId="23" fillId="0" borderId="4" xfId="8" applyNumberFormat="1" applyFont="1" applyFill="1" applyBorder="1" applyAlignment="1">
      <alignment horizontal="center" vertical="center" wrapText="1"/>
    </xf>
    <xf numFmtId="168" fontId="23" fillId="0" borderId="4" xfId="3" applyFont="1" applyFill="1" applyBorder="1" applyAlignment="1">
      <alignment horizontal="center" vertical="center" wrapText="1"/>
    </xf>
    <xf numFmtId="0" fontId="23" fillId="0" borderId="6" xfId="8" applyNumberFormat="1" applyFont="1" applyFill="1" applyBorder="1" applyAlignment="1">
      <alignment horizontal="center" vertical="center" wrapText="1"/>
    </xf>
    <xf numFmtId="14" fontId="23" fillId="0" borderId="6" xfId="6" applyNumberFormat="1" applyFont="1" applyFill="1" applyBorder="1" applyAlignment="1">
      <alignment horizontal="center" vertical="center" wrapText="1"/>
    </xf>
    <xf numFmtId="168" fontId="23" fillId="0" borderId="6" xfId="3" applyFont="1" applyFill="1" applyBorder="1" applyAlignment="1">
      <alignment horizontal="center" vertical="center" wrapText="1"/>
    </xf>
    <xf numFmtId="14" fontId="23" fillId="0" borderId="21" xfId="0" applyNumberFormat="1" applyFont="1" applyFill="1" applyBorder="1" applyAlignment="1">
      <alignment horizontal="center" vertical="center" wrapText="1"/>
    </xf>
    <xf numFmtId="168" fontId="23" fillId="0" borderId="21" xfId="3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4" fontId="23" fillId="0" borderId="5" xfId="6" applyNumberFormat="1" applyFont="1" applyFill="1" applyBorder="1" applyAlignment="1">
      <alignment horizontal="center" vertical="center" wrapText="1"/>
    </xf>
    <xf numFmtId="168" fontId="23" fillId="0" borderId="5" xfId="3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4" fontId="23" fillId="0" borderId="5" xfId="0" applyNumberFormat="1" applyFont="1" applyFill="1" applyBorder="1" applyAlignment="1">
      <alignment horizontal="center" vertical="center" wrapText="1"/>
    </xf>
    <xf numFmtId="14" fontId="23" fillId="0" borderId="15" xfId="0" applyNumberFormat="1" applyFont="1" applyFill="1" applyBorder="1" applyAlignment="1">
      <alignment horizontal="center" vertical="center" wrapText="1"/>
    </xf>
    <xf numFmtId="168" fontId="23" fillId="0" borderId="15" xfId="3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3" fillId="0" borderId="17" xfId="8" applyNumberFormat="1" applyFont="1" applyFill="1" applyBorder="1" applyAlignment="1">
      <alignment horizontal="center" vertical="center" wrapText="1"/>
    </xf>
    <xf numFmtId="14" fontId="23" fillId="0" borderId="17" xfId="6" applyNumberFormat="1" applyFont="1" applyFill="1" applyBorder="1" applyAlignment="1">
      <alignment horizontal="center" vertical="center" wrapText="1"/>
    </xf>
    <xf numFmtId="168" fontId="23" fillId="0" borderId="17" xfId="3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8" applyNumberFormat="1" applyFont="1" applyFill="1" applyBorder="1" applyAlignment="1">
      <alignment horizontal="center" vertical="center" wrapText="1"/>
    </xf>
    <xf numFmtId="14" fontId="23" fillId="0" borderId="2" xfId="6" applyNumberFormat="1" applyFont="1" applyFill="1" applyBorder="1" applyAlignment="1">
      <alignment horizontal="center" vertical="center" wrapText="1"/>
    </xf>
    <xf numFmtId="168" fontId="23" fillId="0" borderId="2" xfId="3" applyFont="1" applyFill="1" applyBorder="1" applyAlignment="1">
      <alignment horizontal="center" vertical="center" wrapText="1"/>
    </xf>
    <xf numFmtId="14" fontId="23" fillId="0" borderId="21" xfId="6" applyNumberFormat="1" applyFont="1" applyFill="1" applyBorder="1" applyAlignment="1">
      <alignment horizontal="center" vertical="center" wrapText="1"/>
    </xf>
    <xf numFmtId="0" fontId="23" fillId="0" borderId="15" xfId="8" applyNumberFormat="1" applyFont="1" applyFill="1" applyBorder="1" applyAlignment="1">
      <alignment horizontal="center" vertical="center" wrapText="1"/>
    </xf>
    <xf numFmtId="14" fontId="23" fillId="0" borderId="15" xfId="6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3" fillId="0" borderId="25" xfId="8" applyNumberFormat="1" applyFont="1" applyFill="1" applyBorder="1" applyAlignment="1">
      <alignment horizontal="center" vertical="center" wrapText="1"/>
    </xf>
    <xf numFmtId="14" fontId="23" fillId="0" borderId="25" xfId="6" applyNumberFormat="1" applyFont="1" applyFill="1" applyBorder="1" applyAlignment="1">
      <alignment horizontal="center" vertical="center" wrapText="1"/>
    </xf>
    <xf numFmtId="168" fontId="23" fillId="0" borderId="25" xfId="3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23" fillId="0" borderId="7" xfId="8" applyNumberFormat="1" applyFont="1" applyFill="1" applyBorder="1" applyAlignment="1">
      <alignment horizontal="center" vertical="center" wrapText="1"/>
    </xf>
    <xf numFmtId="14" fontId="23" fillId="0" borderId="7" xfId="6" applyNumberFormat="1" applyFont="1" applyFill="1" applyBorder="1" applyAlignment="1">
      <alignment horizontal="center" vertical="center" wrapText="1"/>
    </xf>
    <xf numFmtId="168" fontId="23" fillId="0" borderId="7" xfId="3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23" fillId="0" borderId="5" xfId="7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23" fillId="0" borderId="21" xfId="4" applyNumberFormat="1" applyFont="1" applyFill="1" applyBorder="1" applyAlignment="1">
      <alignment horizontal="center" vertical="center" wrapText="1"/>
    </xf>
    <xf numFmtId="14" fontId="23" fillId="0" borderId="21" xfId="8" applyNumberFormat="1" applyFont="1" applyFill="1" applyBorder="1" applyAlignment="1">
      <alignment horizontal="center" vertical="center" wrapText="1"/>
    </xf>
    <xf numFmtId="14" fontId="23" fillId="0" borderId="5" xfId="8" applyNumberFormat="1" applyFont="1" applyFill="1" applyBorder="1" applyAlignment="1">
      <alignment horizontal="center" vertical="center" wrapText="1"/>
    </xf>
    <xf numFmtId="14" fontId="23" fillId="0" borderId="15" xfId="8" applyNumberFormat="1" applyFont="1" applyFill="1" applyBorder="1" applyAlignment="1">
      <alignment horizontal="center" vertical="center" wrapText="1"/>
    </xf>
    <xf numFmtId="14" fontId="23" fillId="0" borderId="17" xfId="8" applyNumberFormat="1" applyFont="1" applyFill="1" applyBorder="1" applyAlignment="1">
      <alignment horizontal="center" vertical="center" wrapText="1"/>
    </xf>
    <xf numFmtId="14" fontId="23" fillId="0" borderId="2" xfId="8" applyNumberFormat="1" applyFont="1" applyFill="1" applyBorder="1" applyAlignment="1">
      <alignment horizontal="center" vertical="center" wrapText="1"/>
    </xf>
    <xf numFmtId="14" fontId="23" fillId="0" borderId="4" xfId="8" applyNumberFormat="1" applyFont="1" applyFill="1" applyBorder="1" applyAlignment="1">
      <alignment horizontal="center" vertical="center" wrapText="1"/>
    </xf>
    <xf numFmtId="172" fontId="23" fillId="0" borderId="6" xfId="6" applyNumberFormat="1" applyFont="1" applyFill="1" applyBorder="1" applyAlignment="1" applyProtection="1">
      <alignment horizontal="center" vertical="center" wrapText="1"/>
      <protection locked="0"/>
    </xf>
    <xf numFmtId="14" fontId="23" fillId="0" borderId="4" xfId="0" applyNumberFormat="1" applyFont="1" applyFill="1" applyBorder="1" applyAlignment="1">
      <alignment horizontal="center" vertical="center" wrapText="1"/>
    </xf>
    <xf numFmtId="9" fontId="23" fillId="0" borderId="6" xfId="0" applyNumberFormat="1" applyFont="1" applyFill="1" applyBorder="1" applyAlignment="1">
      <alignment horizontal="center" vertical="center" wrapText="1"/>
    </xf>
    <xf numFmtId="164" fontId="23" fillId="0" borderId="4" xfId="7" applyFont="1" applyFill="1" applyBorder="1" applyAlignment="1">
      <alignment wrapText="1"/>
    </xf>
    <xf numFmtId="14" fontId="23" fillId="0" borderId="6" xfId="0" applyNumberFormat="1" applyFont="1" applyFill="1" applyBorder="1" applyAlignment="1">
      <alignment horizontal="center" vertical="center" wrapText="1"/>
    </xf>
    <xf numFmtId="14" fontId="23" fillId="0" borderId="21" xfId="0" applyNumberFormat="1" applyFont="1" applyFill="1" applyBorder="1" applyAlignment="1">
      <alignment horizontal="center" vertical="center"/>
    </xf>
    <xf numFmtId="168" fontId="23" fillId="0" borderId="21" xfId="3" applyFont="1" applyFill="1" applyBorder="1" applyAlignment="1">
      <alignment horizontal="center" vertical="center"/>
    </xf>
    <xf numFmtId="2" fontId="23" fillId="0" borderId="5" xfId="6" applyNumberFormat="1" applyFont="1" applyFill="1" applyBorder="1" applyAlignment="1">
      <alignment horizontal="center" vertical="center" wrapText="1"/>
    </xf>
    <xf numFmtId="3" fontId="23" fillId="0" borderId="5" xfId="8" applyNumberFormat="1" applyFont="1" applyFill="1" applyBorder="1" applyAlignment="1">
      <alignment horizontal="center" vertical="center" wrapText="1"/>
    </xf>
    <xf numFmtId="14" fontId="23" fillId="0" borderId="4" xfId="7" applyNumberFormat="1" applyFont="1" applyFill="1" applyBorder="1" applyAlignment="1">
      <alignment horizontal="center" vertical="center" wrapText="1"/>
    </xf>
    <xf numFmtId="14" fontId="23" fillId="0" borderId="6" xfId="7" applyNumberFormat="1" applyFont="1" applyFill="1" applyBorder="1" applyAlignment="1">
      <alignment horizontal="center" vertical="center" wrapText="1"/>
    </xf>
    <xf numFmtId="14" fontId="23" fillId="0" borderId="17" xfId="7" applyNumberFormat="1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horizontal="center" vertical="center" wrapText="1"/>
    </xf>
    <xf numFmtId="14" fontId="23" fillId="0" borderId="2" xfId="7" applyNumberFormat="1" applyFont="1" applyFill="1" applyBorder="1" applyAlignment="1">
      <alignment horizontal="center" vertical="center" wrapText="1"/>
    </xf>
    <xf numFmtId="0" fontId="23" fillId="0" borderId="6" xfId="4" applyNumberFormat="1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14" fontId="23" fillId="0" borderId="21" xfId="7" applyNumberFormat="1" applyFont="1" applyFill="1" applyBorder="1" applyAlignment="1">
      <alignment horizontal="center" vertical="center" wrapText="1"/>
    </xf>
    <xf numFmtId="14" fontId="23" fillId="0" borderId="15" xfId="7" applyNumberFormat="1" applyFont="1" applyFill="1" applyBorder="1" applyAlignment="1">
      <alignment horizontal="center" vertical="center" wrapText="1"/>
    </xf>
    <xf numFmtId="14" fontId="23" fillId="0" borderId="5" xfId="7" applyNumberFormat="1" applyFont="1" applyFill="1" applyBorder="1" applyAlignment="1">
      <alignment horizontal="center" vertical="center" wrapText="1"/>
    </xf>
    <xf numFmtId="14" fontId="23" fillId="0" borderId="5" xfId="2" applyNumberFormat="1" applyFont="1" applyFill="1" applyBorder="1" applyAlignment="1">
      <alignment horizontal="center" vertical="center" wrapText="1"/>
    </xf>
    <xf numFmtId="0" fontId="23" fillId="0" borderId="5" xfId="4" applyNumberFormat="1" applyFont="1" applyFill="1" applyBorder="1" applyAlignment="1">
      <alignment horizontal="center" vertical="center" wrapText="1"/>
    </xf>
    <xf numFmtId="0" fontId="23" fillId="0" borderId="15" xfId="4" applyNumberFormat="1" applyFont="1" applyFill="1" applyBorder="1" applyAlignment="1">
      <alignment horizontal="center" vertical="center" wrapText="1"/>
    </xf>
    <xf numFmtId="14" fontId="23" fillId="0" borderId="17" xfId="0" applyNumberFormat="1" applyFont="1" applyFill="1" applyBorder="1" applyAlignment="1">
      <alignment horizontal="center" vertical="center" wrapText="1"/>
    </xf>
    <xf numFmtId="0" fontId="23" fillId="0" borderId="17" xfId="8" applyNumberFormat="1" applyFont="1" applyFill="1" applyBorder="1" applyAlignment="1">
      <alignment horizontal="center" vertical="center"/>
    </xf>
    <xf numFmtId="0" fontId="23" fillId="0" borderId="5" xfId="8" applyNumberFormat="1" applyFont="1" applyFill="1" applyBorder="1" applyAlignment="1">
      <alignment horizontal="center" vertical="center"/>
    </xf>
    <xf numFmtId="14" fontId="23" fillId="0" borderId="5" xfId="0" applyNumberFormat="1" applyFont="1" applyFill="1" applyBorder="1" applyAlignment="1">
      <alignment horizontal="center" vertical="center"/>
    </xf>
    <xf numFmtId="168" fontId="23" fillId="0" borderId="5" xfId="3" applyFont="1" applyFill="1" applyBorder="1" applyAlignment="1">
      <alignment horizontal="center" vertical="center"/>
    </xf>
    <xf numFmtId="0" fontId="23" fillId="0" borderId="2" xfId="8" applyNumberFormat="1" applyFont="1" applyFill="1" applyBorder="1" applyAlignment="1">
      <alignment horizontal="center" vertical="center"/>
    </xf>
    <xf numFmtId="168" fontId="23" fillId="0" borderId="2" xfId="3" applyFont="1" applyFill="1" applyBorder="1" applyAlignment="1">
      <alignment horizontal="center" vertical="center"/>
    </xf>
    <xf numFmtId="168" fontId="23" fillId="0" borderId="4" xfId="3" applyFont="1" applyFill="1" applyBorder="1" applyAlignment="1">
      <alignment horizontal="center" vertical="center"/>
    </xf>
    <xf numFmtId="0" fontId="23" fillId="0" borderId="15" xfId="8" applyNumberFormat="1" applyFont="1" applyFill="1" applyBorder="1" applyAlignment="1">
      <alignment horizontal="center" vertical="center"/>
    </xf>
    <xf numFmtId="168" fontId="23" fillId="0" borderId="15" xfId="3" applyFont="1" applyFill="1" applyBorder="1" applyAlignment="1">
      <alignment horizontal="center" vertical="center"/>
    </xf>
    <xf numFmtId="14" fontId="23" fillId="0" borderId="6" xfId="0" applyNumberFormat="1" applyFont="1" applyFill="1" applyBorder="1" applyAlignment="1">
      <alignment horizontal="center" vertical="center"/>
    </xf>
    <xf numFmtId="14" fontId="23" fillId="0" borderId="4" xfId="0" applyNumberFormat="1" applyFont="1" applyFill="1" applyBorder="1" applyAlignment="1">
      <alignment horizontal="center" vertical="center"/>
    </xf>
    <xf numFmtId="14" fontId="23" fillId="0" borderId="2" xfId="0" applyNumberFormat="1" applyFont="1" applyFill="1" applyBorder="1" applyAlignment="1">
      <alignment horizontal="center" vertical="center"/>
    </xf>
    <xf numFmtId="14" fontId="23" fillId="0" borderId="15" xfId="0" applyNumberFormat="1" applyFont="1" applyFill="1" applyBorder="1" applyAlignment="1">
      <alignment horizontal="center" vertical="center"/>
    </xf>
    <xf numFmtId="0" fontId="5" fillId="0" borderId="34" xfId="9" applyFont="1" applyFill="1" applyBorder="1" applyAlignment="1">
      <alignment horizontal="center" vertical="center" wrapText="1"/>
    </xf>
    <xf numFmtId="14" fontId="23" fillId="0" borderId="7" xfId="8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14" fontId="23" fillId="0" borderId="2" xfId="2" applyNumberFormat="1" applyFont="1" applyFill="1" applyBorder="1" applyAlignment="1">
      <alignment horizontal="center" vertical="center" wrapText="1"/>
    </xf>
    <xf numFmtId="171" fontId="23" fillId="0" borderId="21" xfId="2" applyNumberFormat="1" applyFont="1" applyFill="1" applyBorder="1" applyAlignment="1">
      <alignment horizontal="center" vertical="center" wrapText="1"/>
    </xf>
    <xf numFmtId="171" fontId="23" fillId="0" borderId="5" xfId="2" applyNumberFormat="1" applyFont="1" applyFill="1" applyBorder="1" applyAlignment="1">
      <alignment horizontal="center" vertical="center" wrapText="1"/>
    </xf>
    <xf numFmtId="14" fontId="23" fillId="0" borderId="21" xfId="2" applyNumberFormat="1" applyFont="1" applyFill="1" applyBorder="1" applyAlignment="1">
      <alignment horizontal="center" vertical="center" wrapText="1"/>
    </xf>
    <xf numFmtId="14" fontId="23" fillId="0" borderId="15" xfId="2" applyNumberFormat="1" applyFont="1" applyFill="1" applyBorder="1" applyAlignment="1">
      <alignment horizontal="center" vertical="center" wrapText="1"/>
    </xf>
    <xf numFmtId="14" fontId="23" fillId="0" borderId="6" xfId="2" applyNumberFormat="1" applyFont="1" applyFill="1" applyBorder="1" applyAlignment="1">
      <alignment horizontal="center" vertical="center" wrapText="1"/>
    </xf>
    <xf numFmtId="14" fontId="23" fillId="0" borderId="7" xfId="2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/>
    </xf>
    <xf numFmtId="168" fontId="23" fillId="0" borderId="6" xfId="3" applyFont="1" applyFill="1" applyBorder="1" applyAlignment="1">
      <alignment horizontal="center" vertical="center"/>
    </xf>
    <xf numFmtId="0" fontId="23" fillId="0" borderId="25" xfId="6" applyNumberFormat="1" applyFont="1" applyFill="1" applyBorder="1" applyAlignment="1">
      <alignment horizontal="center" vertical="center" wrapText="1"/>
    </xf>
    <xf numFmtId="14" fontId="23" fillId="0" borderId="4" xfId="2" applyNumberFormat="1" applyFont="1" applyFill="1" applyBorder="1" applyAlignment="1">
      <alignment horizontal="center" vertical="center" wrapText="1"/>
    </xf>
    <xf numFmtId="14" fontId="23" fillId="0" borderId="25" xfId="2" applyNumberFormat="1" applyFont="1" applyFill="1" applyBorder="1" applyAlignment="1">
      <alignment horizontal="center" vertical="center" wrapText="1"/>
    </xf>
    <xf numFmtId="43" fontId="23" fillId="0" borderId="2" xfId="10" applyFont="1" applyFill="1" applyBorder="1" applyAlignment="1">
      <alignment horizontal="center" vertical="center" wrapText="1"/>
    </xf>
    <xf numFmtId="0" fontId="23" fillId="0" borderId="2" xfId="10" applyNumberFormat="1" applyFont="1" applyFill="1" applyBorder="1" applyAlignment="1">
      <alignment horizontal="center" vertical="center" wrapText="1"/>
    </xf>
    <xf numFmtId="14" fontId="23" fillId="0" borderId="2" xfId="10" applyNumberFormat="1" applyFont="1" applyFill="1" applyBorder="1" applyAlignment="1">
      <alignment horizontal="center" vertical="center" wrapText="1"/>
    </xf>
    <xf numFmtId="171" fontId="23" fillId="0" borderId="15" xfId="2" applyNumberFormat="1" applyFont="1" applyFill="1" applyBorder="1" applyAlignment="1">
      <alignment horizontal="center" vertical="center" wrapText="1"/>
    </xf>
    <xf numFmtId="14" fontId="23" fillId="0" borderId="6" xfId="8" applyNumberFormat="1" applyFont="1" applyFill="1" applyBorder="1" applyAlignment="1">
      <alignment horizontal="center" vertical="center" wrapText="1"/>
    </xf>
    <xf numFmtId="165" fontId="23" fillId="0" borderId="21" xfId="8" applyFont="1" applyFill="1" applyBorder="1" applyAlignment="1">
      <alignment horizontal="center" vertical="center" wrapText="1"/>
    </xf>
    <xf numFmtId="165" fontId="23" fillId="0" borderId="15" xfId="8" applyFont="1" applyFill="1" applyBorder="1" applyAlignment="1">
      <alignment horizontal="center" vertical="center" wrapText="1"/>
    </xf>
    <xf numFmtId="0" fontId="23" fillId="0" borderId="17" xfId="4" applyNumberFormat="1" applyFont="1" applyFill="1" applyBorder="1" applyAlignment="1">
      <alignment horizontal="center" vertical="center" wrapText="1"/>
    </xf>
    <xf numFmtId="49" fontId="23" fillId="0" borderId="2" xfId="6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168" fontId="23" fillId="0" borderId="5" xfId="3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4" xfId="7" applyFont="1" applyFill="1" applyBorder="1" applyAlignment="1">
      <alignment horizontal="right" vertical="center" wrapText="1"/>
    </xf>
    <xf numFmtId="0" fontId="23" fillId="0" borderId="6" xfId="7" applyNumberFormat="1" applyFont="1" applyFill="1" applyBorder="1" applyAlignment="1">
      <alignment horizontal="center" vertical="center" wrapText="1"/>
    </xf>
    <xf numFmtId="0" fontId="23" fillId="0" borderId="7" xfId="7" applyNumberFormat="1" applyFont="1" applyFill="1" applyBorder="1" applyAlignment="1">
      <alignment horizontal="center" vertical="center" wrapText="1"/>
    </xf>
    <xf numFmtId="0" fontId="23" fillId="0" borderId="1" xfId="2" applyNumberFormat="1" applyFont="1" applyFill="1" applyBorder="1" applyAlignment="1">
      <alignment horizontal="center" vertical="center" wrapText="1"/>
    </xf>
    <xf numFmtId="14" fontId="23" fillId="0" borderId="17" xfId="2" applyNumberFormat="1" applyFont="1" applyFill="1" applyBorder="1" applyAlignment="1">
      <alignment horizontal="center" vertical="center" wrapText="1"/>
    </xf>
    <xf numFmtId="0" fontId="23" fillId="0" borderId="19" xfId="2" applyNumberFormat="1" applyFont="1" applyFill="1" applyBorder="1" applyAlignment="1">
      <alignment horizontal="center" vertical="center" wrapText="1"/>
    </xf>
    <xf numFmtId="171" fontId="23" fillId="0" borderId="25" xfId="2" applyNumberFormat="1" applyFont="1" applyFill="1" applyBorder="1" applyAlignment="1">
      <alignment horizontal="center" vertical="center" wrapText="1"/>
    </xf>
    <xf numFmtId="166" fontId="23" fillId="0" borderId="7" xfId="2" applyFont="1" applyFill="1" applyBorder="1" applyAlignment="1">
      <alignment horizontal="center" vertical="center" wrapText="1"/>
    </xf>
    <xf numFmtId="14" fontId="23" fillId="0" borderId="25" xfId="0" applyNumberFormat="1" applyFont="1" applyFill="1" applyBorder="1" applyAlignment="1">
      <alignment horizontal="center" vertical="center" wrapText="1"/>
    </xf>
    <xf numFmtId="171" fontId="23" fillId="0" borderId="7" xfId="2" applyNumberFormat="1" applyFont="1" applyFill="1" applyBorder="1" applyAlignment="1">
      <alignment horizontal="center" vertical="center" wrapText="1"/>
    </xf>
    <xf numFmtId="171" fontId="23" fillId="0" borderId="6" xfId="2" applyNumberFormat="1" applyFont="1" applyFill="1" applyBorder="1" applyAlignment="1">
      <alignment horizontal="center" vertical="center" wrapText="1"/>
    </xf>
    <xf numFmtId="171" fontId="23" fillId="0" borderId="2" xfId="2" applyNumberFormat="1" applyFont="1" applyFill="1" applyBorder="1" applyAlignment="1">
      <alignment horizontal="center" vertical="center" wrapText="1"/>
    </xf>
    <xf numFmtId="171" fontId="23" fillId="0" borderId="4" xfId="2" applyNumberFormat="1" applyFont="1" applyFill="1" applyBorder="1" applyAlignment="1">
      <alignment horizontal="center" vertical="center" wrapText="1"/>
    </xf>
    <xf numFmtId="3" fontId="23" fillId="0" borderId="25" xfId="2" applyNumberFormat="1" applyFont="1" applyFill="1" applyBorder="1" applyAlignment="1">
      <alignment horizontal="center" vertical="center" wrapText="1"/>
    </xf>
    <xf numFmtId="0" fontId="23" fillId="0" borderId="21" xfId="0" applyNumberFormat="1" applyFont="1" applyFill="1" applyBorder="1" applyAlignment="1" applyProtection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168" fontId="23" fillId="0" borderId="21" xfId="3" applyFont="1" applyFill="1" applyBorder="1" applyAlignment="1" applyProtection="1">
      <alignment horizontal="center" vertical="center" wrapText="1"/>
    </xf>
    <xf numFmtId="168" fontId="23" fillId="0" borderId="15" xfId="3" applyFont="1" applyFill="1" applyBorder="1" applyAlignment="1" applyProtection="1">
      <alignment horizontal="center" vertical="center" wrapText="1"/>
    </xf>
    <xf numFmtId="0" fontId="23" fillId="0" borderId="10" xfId="10" applyNumberFormat="1" applyFont="1" applyFill="1" applyBorder="1" applyAlignment="1">
      <alignment horizontal="center" vertical="center" wrapText="1"/>
    </xf>
    <xf numFmtId="164" fontId="28" fillId="3" borderId="5" xfId="7" applyFont="1" applyFill="1" applyBorder="1" applyAlignment="1">
      <alignment horizontal="center" vertical="center" wrapText="1"/>
    </xf>
    <xf numFmtId="164" fontId="28" fillId="3" borderId="2" xfId="7" applyFont="1" applyFill="1" applyBorder="1" applyAlignment="1">
      <alignment horizontal="center" vertical="center" wrapText="1"/>
    </xf>
    <xf numFmtId="164" fontId="28" fillId="3" borderId="21" xfId="7" applyFont="1" applyFill="1" applyBorder="1" applyAlignment="1">
      <alignment horizontal="center" vertical="center" wrapText="1"/>
    </xf>
    <xf numFmtId="164" fontId="28" fillId="3" borderId="15" xfId="7" applyFont="1" applyFill="1" applyBorder="1" applyAlignment="1">
      <alignment horizontal="center" vertical="center" wrapText="1"/>
    </xf>
    <xf numFmtId="164" fontId="28" fillId="3" borderId="17" xfId="7" applyFont="1" applyFill="1" applyBorder="1" applyAlignment="1">
      <alignment horizontal="center" vertical="center" wrapText="1"/>
    </xf>
    <xf numFmtId="164" fontId="28" fillId="3" borderId="6" xfId="7" applyFont="1" applyFill="1" applyBorder="1" applyAlignment="1">
      <alignment horizontal="center" vertical="center" wrapText="1"/>
    </xf>
    <xf numFmtId="164" fontId="28" fillId="3" borderId="4" xfId="7" applyFont="1" applyFill="1" applyBorder="1" applyAlignment="1">
      <alignment horizontal="center" vertical="center" wrapText="1"/>
    </xf>
    <xf numFmtId="164" fontId="28" fillId="3" borderId="7" xfId="7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17" xfId="0" applyNumberFormat="1" applyFont="1" applyFill="1" applyBorder="1" applyAlignment="1">
      <alignment horizontal="center" vertical="center" wrapText="1"/>
    </xf>
    <xf numFmtId="0" fontId="4" fillId="12" borderId="17" xfId="6" applyNumberFormat="1" applyFont="1" applyFill="1" applyBorder="1" applyAlignment="1">
      <alignment horizontal="center" vertical="center" wrapText="1"/>
    </xf>
    <xf numFmtId="164" fontId="6" fillId="12" borderId="17" xfId="7" applyFont="1" applyFill="1" applyBorder="1" applyAlignment="1">
      <alignment horizontal="center" vertical="center" wrapText="1"/>
    </xf>
    <xf numFmtId="0" fontId="4" fillId="12" borderId="17" xfId="0" applyNumberFormat="1" applyFont="1" applyFill="1" applyBorder="1" applyAlignment="1">
      <alignment horizontal="center" vertical="center" wrapText="1"/>
    </xf>
    <xf numFmtId="171" fontId="7" fillId="12" borderId="17" xfId="2" applyNumberFormat="1" applyFont="1" applyFill="1" applyBorder="1" applyAlignment="1">
      <alignment horizontal="center" vertical="center" wrapText="1"/>
    </xf>
    <xf numFmtId="0" fontId="7" fillId="12" borderId="17" xfId="2" applyNumberFormat="1" applyFont="1" applyFill="1" applyBorder="1" applyAlignment="1">
      <alignment horizontal="center" vertical="center" wrapText="1"/>
    </xf>
    <xf numFmtId="14" fontId="13" fillId="12" borderId="17" xfId="2" applyNumberFormat="1" applyFont="1" applyFill="1" applyBorder="1" applyAlignment="1">
      <alignment horizontal="center" vertical="center" wrapText="1"/>
    </xf>
    <xf numFmtId="164" fontId="28" fillId="32" borderId="17" xfId="7" applyFont="1" applyFill="1" applyBorder="1" applyAlignment="1">
      <alignment horizontal="center" vertical="center" wrapText="1"/>
    </xf>
    <xf numFmtId="168" fontId="5" fillId="32" borderId="17" xfId="3" applyFont="1" applyFill="1" applyBorder="1" applyAlignment="1">
      <alignment horizontal="center" vertical="center" wrapText="1"/>
    </xf>
    <xf numFmtId="170" fontId="6" fillId="22" borderId="4" xfId="2" applyNumberFormat="1" applyFont="1" applyFill="1" applyBorder="1" applyAlignment="1">
      <alignment horizontal="center" vertical="center" wrapText="1"/>
    </xf>
    <xf numFmtId="170" fontId="6" fillId="0" borderId="5" xfId="2" applyNumberFormat="1" applyFont="1" applyFill="1" applyBorder="1" applyAlignment="1">
      <alignment vertical="center" wrapText="1"/>
    </xf>
    <xf numFmtId="172" fontId="6" fillId="0" borderId="5" xfId="6" applyNumberFormat="1" applyFont="1" applyFill="1" applyBorder="1" applyAlignment="1">
      <alignment horizontal="center" vertical="center" wrapText="1"/>
    </xf>
    <xf numFmtId="170" fontId="12" fillId="0" borderId="5" xfId="2" applyNumberFormat="1" applyFont="1" applyFill="1" applyBorder="1" applyAlignment="1">
      <alignment vertical="center" wrapText="1"/>
    </xf>
    <xf numFmtId="172" fontId="8" fillId="0" borderId="5" xfId="6" applyNumberFormat="1" applyFont="1" applyFill="1" applyBorder="1" applyAlignment="1">
      <alignment horizontal="center" vertical="center" wrapText="1"/>
    </xf>
    <xf numFmtId="170" fontId="6" fillId="0" borderId="2" xfId="2" applyNumberFormat="1" applyFont="1" applyFill="1" applyBorder="1" applyAlignment="1">
      <alignment vertical="center" wrapText="1"/>
    </xf>
    <xf numFmtId="172" fontId="6" fillId="0" borderId="2" xfId="6" applyNumberFormat="1" applyFont="1" applyFill="1" applyBorder="1" applyAlignment="1">
      <alignment horizontal="center" vertical="center" wrapText="1"/>
    </xf>
    <xf numFmtId="170" fontId="12" fillId="0" borderId="2" xfId="2" applyNumberFormat="1" applyFont="1" applyFill="1" applyBorder="1" applyAlignment="1">
      <alignment vertical="center" wrapText="1"/>
    </xf>
    <xf numFmtId="170" fontId="6" fillId="0" borderId="21" xfId="2" applyNumberFormat="1" applyFont="1" applyFill="1" applyBorder="1" applyAlignment="1">
      <alignment vertical="center" wrapText="1"/>
    </xf>
    <xf numFmtId="172" fontId="6" fillId="0" borderId="21" xfId="6" applyNumberFormat="1" applyFont="1" applyFill="1" applyBorder="1" applyAlignment="1">
      <alignment horizontal="center" vertical="center" wrapText="1"/>
    </xf>
    <xf numFmtId="170" fontId="12" fillId="0" borderId="21" xfId="2" applyNumberFormat="1" applyFont="1" applyFill="1" applyBorder="1" applyAlignment="1">
      <alignment vertical="center" wrapText="1"/>
    </xf>
    <xf numFmtId="0" fontId="6" fillId="0" borderId="5" xfId="6" applyNumberFormat="1" applyFont="1" applyFill="1" applyBorder="1" applyAlignment="1">
      <alignment horizontal="center" vertical="center" wrapText="1"/>
    </xf>
    <xf numFmtId="164" fontId="10" fillId="0" borderId="5" xfId="7" applyFont="1" applyFill="1" applyBorder="1" applyAlignment="1">
      <alignment horizontal="center" vertical="center" wrapText="1"/>
    </xf>
    <xf numFmtId="170" fontId="6" fillId="0" borderId="15" xfId="2" applyNumberFormat="1" applyFont="1" applyFill="1" applyBorder="1" applyAlignment="1">
      <alignment vertical="center" wrapText="1"/>
    </xf>
    <xf numFmtId="172" fontId="6" fillId="0" borderId="15" xfId="6" applyNumberFormat="1" applyFont="1" applyFill="1" applyBorder="1" applyAlignment="1">
      <alignment horizontal="center" vertical="center" wrapText="1"/>
    </xf>
    <xf numFmtId="172" fontId="8" fillId="0" borderId="15" xfId="6" applyNumberFormat="1" applyFont="1" applyFill="1" applyBorder="1" applyAlignment="1">
      <alignment horizontal="center" vertical="center" wrapText="1"/>
    </xf>
    <xf numFmtId="170" fontId="12" fillId="0" borderId="15" xfId="2" applyNumberFormat="1" applyFont="1" applyFill="1" applyBorder="1" applyAlignment="1">
      <alignment vertical="center" wrapText="1"/>
    </xf>
    <xf numFmtId="170" fontId="6" fillId="0" borderId="17" xfId="2" applyNumberFormat="1" applyFont="1" applyFill="1" applyBorder="1" applyAlignment="1">
      <alignment vertical="center" wrapText="1"/>
    </xf>
    <xf numFmtId="172" fontId="6" fillId="0" borderId="17" xfId="6" applyNumberFormat="1" applyFont="1" applyFill="1" applyBorder="1" applyAlignment="1">
      <alignment horizontal="center" vertical="center" wrapText="1"/>
    </xf>
    <xf numFmtId="172" fontId="8" fillId="0" borderId="17" xfId="6" applyNumberFormat="1" applyFont="1" applyFill="1" applyBorder="1" applyAlignment="1">
      <alignment horizontal="center" vertical="center" wrapText="1"/>
    </xf>
    <xf numFmtId="170" fontId="12" fillId="0" borderId="17" xfId="2" applyNumberFormat="1" applyFont="1" applyFill="1" applyBorder="1" applyAlignment="1">
      <alignment vertical="center" wrapText="1"/>
    </xf>
    <xf numFmtId="170" fontId="6" fillId="0" borderId="6" xfId="2" applyNumberFormat="1" applyFont="1" applyFill="1" applyBorder="1" applyAlignment="1">
      <alignment vertical="center" wrapText="1"/>
    </xf>
    <xf numFmtId="172" fontId="6" fillId="0" borderId="6" xfId="6" applyNumberFormat="1" applyFont="1" applyFill="1" applyBorder="1" applyAlignment="1">
      <alignment horizontal="center" vertical="center" wrapText="1"/>
    </xf>
    <xf numFmtId="170" fontId="12" fillId="0" borderId="6" xfId="2" applyNumberFormat="1" applyFont="1" applyFill="1" applyBorder="1" applyAlignment="1">
      <alignment vertical="center" wrapText="1"/>
    </xf>
    <xf numFmtId="170" fontId="6" fillId="0" borderId="4" xfId="2" applyNumberFormat="1" applyFont="1" applyFill="1" applyBorder="1" applyAlignment="1">
      <alignment vertical="center" wrapText="1"/>
    </xf>
    <xf numFmtId="172" fontId="6" fillId="0" borderId="4" xfId="6" applyNumberFormat="1" applyFont="1" applyFill="1" applyBorder="1" applyAlignment="1">
      <alignment horizontal="center" vertical="center" wrapText="1"/>
    </xf>
    <xf numFmtId="170" fontId="12" fillId="0" borderId="4" xfId="2" applyNumberFormat="1" applyFont="1" applyFill="1" applyBorder="1" applyAlignment="1">
      <alignment vertical="center" wrapText="1"/>
    </xf>
    <xf numFmtId="170" fontId="6" fillId="0" borderId="7" xfId="2" applyNumberFormat="1" applyFont="1" applyFill="1" applyBorder="1" applyAlignment="1">
      <alignment vertical="center" wrapText="1"/>
    </xf>
    <xf numFmtId="172" fontId="6" fillId="0" borderId="7" xfId="6" applyNumberFormat="1" applyFont="1" applyFill="1" applyBorder="1" applyAlignment="1">
      <alignment horizontal="center" vertical="center" wrapText="1"/>
    </xf>
    <xf numFmtId="172" fontId="4" fillId="0" borderId="7" xfId="6" applyNumberFormat="1" applyFont="1" applyFill="1" applyBorder="1" applyAlignment="1">
      <alignment horizontal="center" vertical="center" wrapText="1"/>
    </xf>
    <xf numFmtId="170" fontId="12" fillId="0" borderId="7" xfId="2" applyNumberFormat="1" applyFont="1" applyFill="1" applyBorder="1" applyAlignment="1">
      <alignment vertical="center" wrapText="1"/>
    </xf>
    <xf numFmtId="172" fontId="12" fillId="0" borderId="15" xfId="6" applyNumberFormat="1" applyFont="1" applyFill="1" applyBorder="1" applyAlignment="1">
      <alignment horizontal="center" vertical="center" wrapText="1"/>
    </xf>
    <xf numFmtId="172" fontId="8" fillId="0" borderId="4" xfId="6" applyNumberFormat="1" applyFont="1" applyFill="1" applyBorder="1" applyAlignment="1">
      <alignment horizontal="center" vertical="center" wrapText="1"/>
    </xf>
    <xf numFmtId="172" fontId="8" fillId="0" borderId="7" xfId="6" applyNumberFormat="1" applyFont="1" applyFill="1" applyBorder="1" applyAlignment="1">
      <alignment horizontal="center" vertical="center" wrapText="1"/>
    </xf>
    <xf numFmtId="172" fontId="10" fillId="0" borderId="7" xfId="6" applyNumberFormat="1" applyFont="1" applyFill="1" applyBorder="1" applyAlignment="1">
      <alignment horizontal="center" vertical="center" wrapText="1"/>
    </xf>
    <xf numFmtId="172" fontId="11" fillId="0" borderId="5" xfId="6" applyNumberFormat="1" applyFont="1" applyFill="1" applyBorder="1" applyAlignment="1">
      <alignment horizontal="center" vertical="center" wrapText="1"/>
    </xf>
    <xf numFmtId="172" fontId="8" fillId="0" borderId="21" xfId="6" applyNumberFormat="1" applyFont="1" applyFill="1" applyBorder="1" applyAlignment="1">
      <alignment horizontal="center" vertical="center" wrapText="1"/>
    </xf>
    <xf numFmtId="172" fontId="8" fillId="0" borderId="2" xfId="6" applyNumberFormat="1" applyFont="1" applyFill="1" applyBorder="1" applyAlignment="1">
      <alignment horizontal="center" vertical="center" wrapText="1"/>
    </xf>
    <xf numFmtId="172" fontId="8" fillId="0" borderId="6" xfId="6" applyNumberFormat="1" applyFont="1" applyFill="1" applyBorder="1" applyAlignment="1">
      <alignment horizontal="center" vertical="center" wrapText="1"/>
    </xf>
    <xf numFmtId="172" fontId="14" fillId="0" borderId="21" xfId="6" applyNumberFormat="1" applyFont="1" applyFill="1" applyBorder="1" applyAlignment="1">
      <alignment horizontal="center" vertical="center" wrapText="1"/>
    </xf>
    <xf numFmtId="172" fontId="14" fillId="0" borderId="15" xfId="6" applyNumberFormat="1" applyFont="1" applyFill="1" applyBorder="1" applyAlignment="1">
      <alignment horizontal="center" vertical="center" wrapText="1"/>
    </xf>
    <xf numFmtId="172" fontId="14" fillId="0" borderId="7" xfId="6" applyNumberFormat="1" applyFont="1" applyFill="1" applyBorder="1" applyAlignment="1">
      <alignment horizontal="center" vertical="center" wrapText="1"/>
    </xf>
    <xf numFmtId="172" fontId="10" fillId="0" borderId="5" xfId="6" applyNumberFormat="1" applyFont="1" applyFill="1" applyBorder="1" applyAlignment="1">
      <alignment wrapText="1"/>
    </xf>
    <xf numFmtId="166" fontId="4" fillId="0" borderId="6" xfId="2" applyFont="1" applyFill="1" applyBorder="1" applyAlignment="1">
      <alignment horizontal="center" vertical="center" wrapText="1"/>
    </xf>
    <xf numFmtId="166" fontId="13" fillId="0" borderId="21" xfId="2" applyFont="1" applyFill="1" applyBorder="1" applyAlignment="1">
      <alignment horizontal="center" vertical="center" wrapText="1"/>
    </xf>
    <xf numFmtId="166" fontId="13" fillId="0" borderId="15" xfId="2" applyFont="1" applyFill="1" applyBorder="1" applyAlignment="1">
      <alignment horizontal="center" vertical="center" wrapText="1"/>
    </xf>
    <xf numFmtId="166" fontId="13" fillId="0" borderId="17" xfId="2" applyFont="1" applyFill="1" applyBorder="1" applyAlignment="1">
      <alignment horizontal="center" vertical="center" wrapText="1"/>
    </xf>
    <xf numFmtId="166" fontId="13" fillId="0" borderId="2" xfId="2" applyFont="1" applyFill="1" applyBorder="1" applyAlignment="1">
      <alignment horizontal="center" vertical="center" wrapText="1"/>
    </xf>
    <xf numFmtId="166" fontId="13" fillId="0" borderId="7" xfId="2" applyFont="1" applyFill="1" applyBorder="1" applyAlignment="1">
      <alignment horizontal="center" vertical="center" wrapText="1"/>
    </xf>
    <xf numFmtId="166" fontId="10" fillId="0" borderId="21" xfId="2" applyFont="1" applyFill="1" applyBorder="1" applyAlignment="1">
      <alignment horizontal="center" vertical="center" wrapText="1"/>
    </xf>
    <xf numFmtId="166" fontId="4" fillId="0" borderId="15" xfId="2" applyFont="1" applyFill="1" applyBorder="1" applyAlignment="1">
      <alignment horizontal="center" vertical="center" wrapText="1"/>
    </xf>
    <xf numFmtId="166" fontId="4" fillId="0" borderId="4" xfId="2" applyFont="1" applyFill="1" applyBorder="1" applyAlignment="1">
      <alignment horizontal="center" vertical="center" wrapText="1"/>
    </xf>
    <xf numFmtId="166" fontId="4" fillId="0" borderId="17" xfId="2" applyFont="1" applyFill="1" applyBorder="1" applyAlignment="1">
      <alignment horizontal="center" vertical="center" wrapText="1"/>
    </xf>
    <xf numFmtId="166" fontId="4" fillId="0" borderId="2" xfId="2" applyFont="1" applyFill="1" applyBorder="1" applyAlignment="1">
      <alignment horizontal="center" vertical="center" wrapText="1"/>
    </xf>
    <xf numFmtId="166" fontId="13" fillId="0" borderId="4" xfId="2" applyFont="1" applyFill="1" applyBorder="1" applyAlignment="1">
      <alignment horizontal="center" vertical="center" wrapText="1"/>
    </xf>
    <xf numFmtId="166" fontId="4" fillId="0" borderId="6" xfId="2" applyFont="1" applyFill="1" applyBorder="1" applyAlignment="1">
      <alignment horizontal="left" vertical="center" wrapText="1"/>
    </xf>
    <xf numFmtId="166" fontId="13" fillId="0" borderId="21" xfId="2" applyFont="1" applyFill="1" applyBorder="1" applyAlignment="1">
      <alignment horizontal="left" vertical="center" wrapText="1"/>
    </xf>
    <xf numFmtId="166" fontId="13" fillId="0" borderId="5" xfId="2" applyFont="1" applyFill="1" applyBorder="1" applyAlignment="1">
      <alignment horizontal="left" vertical="center" wrapText="1"/>
    </xf>
    <xf numFmtId="166" fontId="13" fillId="0" borderId="2" xfId="2" applyFont="1" applyFill="1" applyBorder="1" applyAlignment="1">
      <alignment horizontal="left" vertical="center" wrapText="1"/>
    </xf>
    <xf numFmtId="166" fontId="8" fillId="0" borderId="5" xfId="2" applyFont="1" applyFill="1" applyBorder="1" applyAlignment="1">
      <alignment horizontal="center" vertical="center" wrapText="1"/>
    </xf>
    <xf numFmtId="166" fontId="8" fillId="0" borderId="2" xfId="2" applyFont="1" applyFill="1" applyBorder="1" applyAlignment="1">
      <alignment horizontal="center" vertical="center" wrapText="1"/>
    </xf>
    <xf numFmtId="166" fontId="8" fillId="0" borderId="21" xfId="2" applyFont="1" applyFill="1" applyBorder="1" applyAlignment="1">
      <alignment horizontal="center" vertical="center" wrapText="1"/>
    </xf>
    <xf numFmtId="166" fontId="10" fillId="0" borderId="5" xfId="2" applyFont="1" applyFill="1" applyBorder="1" applyAlignment="1">
      <alignment horizontal="center" vertical="center" wrapText="1"/>
    </xf>
    <xf numFmtId="166" fontId="10" fillId="0" borderId="2" xfId="2" applyFont="1" applyFill="1" applyBorder="1" applyAlignment="1">
      <alignment horizontal="center" vertical="center" wrapText="1"/>
    </xf>
    <xf numFmtId="164" fontId="5" fillId="0" borderId="7" xfId="7" applyFont="1" applyFill="1" applyBorder="1" applyAlignment="1">
      <alignment horizontal="center" vertical="center" wrapText="1"/>
    </xf>
    <xf numFmtId="164" fontId="5" fillId="0" borderId="21" xfId="7" applyFont="1" applyFill="1" applyBorder="1" applyAlignment="1">
      <alignment horizontal="center" vertical="center" wrapText="1"/>
    </xf>
    <xf numFmtId="164" fontId="5" fillId="0" borderId="2" xfId="7" applyFont="1" applyFill="1" applyBorder="1" applyAlignment="1">
      <alignment horizontal="center" vertical="center" wrapText="1"/>
    </xf>
    <xf numFmtId="164" fontId="5" fillId="0" borderId="5" xfId="7" applyFont="1" applyFill="1" applyBorder="1" applyAlignment="1">
      <alignment horizontal="center" vertical="center" wrapText="1"/>
    </xf>
    <xf numFmtId="164" fontId="5" fillId="0" borderId="6" xfId="7" applyFont="1" applyFill="1" applyBorder="1" applyAlignment="1">
      <alignment horizontal="center" vertical="center" wrapText="1"/>
    </xf>
    <xf numFmtId="166" fontId="4" fillId="0" borderId="7" xfId="2" applyFont="1" applyFill="1" applyBorder="1" applyAlignment="1">
      <alignment horizontal="center" vertical="center" wrapText="1"/>
    </xf>
    <xf numFmtId="166" fontId="14" fillId="0" borderId="15" xfId="2" applyFont="1" applyFill="1" applyBorder="1" applyAlignment="1">
      <alignment horizontal="center" vertical="center" wrapText="1"/>
    </xf>
    <xf numFmtId="166" fontId="14" fillId="0" borderId="6" xfId="2" applyFont="1" applyFill="1" applyBorder="1" applyAlignment="1">
      <alignment horizontal="center" vertical="center" wrapText="1"/>
    </xf>
    <xf numFmtId="166" fontId="8" fillId="0" borderId="4" xfId="2" applyFont="1" applyFill="1" applyBorder="1" applyAlignment="1">
      <alignment horizontal="center" vertical="center" wrapText="1"/>
    </xf>
    <xf numFmtId="166" fontId="10" fillId="0" borderId="4" xfId="2" applyFont="1" applyFill="1" applyBorder="1" applyAlignment="1">
      <alignment horizontal="center" vertical="center" wrapText="1"/>
    </xf>
    <xf numFmtId="166" fontId="14" fillId="0" borderId="17" xfId="2" applyFont="1" applyFill="1" applyBorder="1" applyAlignment="1">
      <alignment horizontal="center" vertical="center" wrapText="1"/>
    </xf>
    <xf numFmtId="166" fontId="10" fillId="0" borderId="7" xfId="2" applyFont="1" applyFill="1" applyBorder="1" applyAlignment="1">
      <alignment horizontal="center" vertical="center" wrapText="1"/>
    </xf>
    <xf numFmtId="166" fontId="14" fillId="0" borderId="21" xfId="2" applyFont="1" applyFill="1" applyBorder="1" applyAlignment="1">
      <alignment horizontal="center" vertical="center" wrapText="1"/>
    </xf>
    <xf numFmtId="166" fontId="14" fillId="0" borderId="5" xfId="2" applyFont="1" applyFill="1" applyBorder="1" applyAlignment="1">
      <alignment horizontal="center" vertical="center" wrapText="1"/>
    </xf>
    <xf numFmtId="166" fontId="10" fillId="0" borderId="15" xfId="2" applyFont="1" applyFill="1" applyBorder="1" applyAlignment="1">
      <alignment horizontal="center" vertical="center" wrapText="1"/>
    </xf>
    <xf numFmtId="166" fontId="10" fillId="0" borderId="6" xfId="2" applyFont="1" applyFill="1" applyBorder="1" applyAlignment="1">
      <alignment horizontal="center" vertical="center" wrapText="1"/>
    </xf>
    <xf numFmtId="0" fontId="5" fillId="21" borderId="32" xfId="0" applyFont="1" applyFill="1" applyBorder="1" applyAlignment="1">
      <alignment horizontal="center" vertical="top" wrapText="1"/>
    </xf>
    <xf numFmtId="0" fontId="4" fillId="19" borderId="21" xfId="0" applyFont="1" applyFill="1" applyBorder="1" applyAlignment="1">
      <alignment horizontal="center" vertical="top" wrapText="1"/>
    </xf>
    <xf numFmtId="0" fontId="23" fillId="0" borderId="22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5" fillId="21" borderId="26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23" fillId="0" borderId="15" xfId="0" applyNumberFormat="1" applyFont="1" applyFill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 wrapText="1"/>
    </xf>
    <xf numFmtId="0" fontId="23" fillId="0" borderId="21" xfId="8" applyNumberFormat="1" applyFont="1" applyFill="1" applyBorder="1" applyAlignment="1">
      <alignment horizontal="center" vertical="center"/>
    </xf>
    <xf numFmtId="0" fontId="4" fillId="0" borderId="15" xfId="6" applyNumberFormat="1" applyFont="1" applyFill="1" applyBorder="1" applyAlignment="1">
      <alignment horizontal="center" vertical="center" wrapText="1"/>
    </xf>
    <xf numFmtId="0" fontId="23" fillId="0" borderId="6" xfId="8" applyNumberFormat="1" applyFont="1" applyFill="1" applyBorder="1" applyAlignment="1">
      <alignment horizontal="center" vertical="center"/>
    </xf>
    <xf numFmtId="0" fontId="4" fillId="22" borderId="25" xfId="0" applyFont="1" applyFill="1" applyBorder="1" applyAlignment="1">
      <alignment horizontal="center" vertical="top" wrapText="1"/>
    </xf>
    <xf numFmtId="0" fontId="23" fillId="0" borderId="25" xfId="0" applyNumberFormat="1" applyFont="1" applyFill="1" applyBorder="1" applyAlignment="1">
      <alignment horizontal="center" vertical="center" wrapText="1"/>
    </xf>
    <xf numFmtId="14" fontId="23" fillId="0" borderId="25" xfId="0" applyNumberFormat="1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wrapText="1"/>
    </xf>
    <xf numFmtId="0" fontId="10" fillId="22" borderId="21" xfId="0" applyFont="1" applyFill="1" applyBorder="1" applyAlignment="1">
      <alignment wrapText="1"/>
    </xf>
    <xf numFmtId="0" fontId="10" fillId="4" borderId="21" xfId="0" applyFont="1" applyFill="1" applyBorder="1" applyAlignment="1">
      <alignment wrapText="1"/>
    </xf>
    <xf numFmtId="0" fontId="18" fillId="10" borderId="21" xfId="0" applyFont="1" applyFill="1" applyBorder="1" applyAlignment="1">
      <alignment wrapText="1"/>
    </xf>
    <xf numFmtId="0" fontId="6" fillId="10" borderId="21" xfId="0" applyNumberFormat="1" applyFont="1" applyFill="1" applyBorder="1" applyAlignment="1">
      <alignment wrapText="1"/>
    </xf>
    <xf numFmtId="0" fontId="10" fillId="9" borderId="21" xfId="6" applyNumberFormat="1" applyFont="1" applyFill="1" applyBorder="1" applyAlignment="1">
      <alignment wrapText="1"/>
    </xf>
    <xf numFmtId="0" fontId="5" fillId="21" borderId="37" xfId="0" applyFont="1" applyFill="1" applyBorder="1" applyAlignment="1">
      <alignment horizontal="center" vertical="top" wrapText="1"/>
    </xf>
    <xf numFmtId="0" fontId="4" fillId="15" borderId="2" xfId="0" applyFont="1" applyFill="1" applyBorder="1" applyAlignment="1">
      <alignment horizontal="center" vertical="top" wrapText="1"/>
    </xf>
    <xf numFmtId="0" fontId="5" fillId="21" borderId="39" xfId="0" applyFont="1" applyFill="1" applyBorder="1" applyAlignment="1">
      <alignment horizontal="center" vertical="top" wrapText="1"/>
    </xf>
    <xf numFmtId="0" fontId="4" fillId="22" borderId="7" xfId="0" applyFont="1" applyFill="1" applyBorder="1" applyAlignment="1">
      <alignment horizontal="center" vertical="top" wrapText="1"/>
    </xf>
    <xf numFmtId="14" fontId="23" fillId="0" borderId="7" xfId="0" applyNumberFormat="1" applyFont="1" applyFill="1" applyBorder="1" applyAlignment="1">
      <alignment horizontal="center" vertical="center"/>
    </xf>
    <xf numFmtId="0" fontId="13" fillId="10" borderId="21" xfId="9" applyFont="1" applyFill="1" applyBorder="1" applyAlignment="1">
      <alignment horizontal="left" vertical="center" wrapText="1"/>
    </xf>
    <xf numFmtId="0" fontId="13" fillId="10" borderId="15" xfId="9" applyFont="1" applyFill="1" applyBorder="1" applyAlignment="1">
      <alignment horizontal="left" vertical="center" wrapText="1"/>
    </xf>
    <xf numFmtId="0" fontId="4" fillId="12" borderId="17" xfId="0" applyFont="1" applyFill="1" applyBorder="1" applyAlignment="1">
      <alignment horizontal="center" vertical="center" wrapText="1"/>
    </xf>
    <xf numFmtId="166" fontId="23" fillId="0" borderId="17" xfId="2" applyFont="1" applyFill="1" applyBorder="1" applyAlignment="1">
      <alignment horizontal="center" vertical="center" wrapText="1"/>
    </xf>
    <xf numFmtId="0" fontId="4" fillId="16" borderId="26" xfId="0" applyFont="1" applyFill="1" applyBorder="1" applyAlignment="1">
      <alignment horizontal="center" vertical="center" wrapText="1"/>
    </xf>
    <xf numFmtId="164" fontId="28" fillId="3" borderId="25" xfId="7" applyFont="1" applyFill="1" applyBorder="1" applyAlignment="1">
      <alignment horizontal="center" vertical="center" wrapText="1"/>
    </xf>
    <xf numFmtId="170" fontId="6" fillId="0" borderId="25" xfId="2" applyNumberFormat="1" applyFont="1" applyFill="1" applyBorder="1" applyAlignment="1">
      <alignment vertical="center" wrapText="1"/>
    </xf>
    <xf numFmtId="172" fontId="6" fillId="0" borderId="25" xfId="6" applyNumberFormat="1" applyFont="1" applyFill="1" applyBorder="1" applyAlignment="1">
      <alignment horizontal="center" vertical="center" wrapText="1"/>
    </xf>
    <xf numFmtId="172" fontId="4" fillId="0" borderId="25" xfId="6" applyNumberFormat="1" applyFont="1" applyFill="1" applyBorder="1" applyAlignment="1">
      <alignment horizontal="center" vertical="center" wrapText="1"/>
    </xf>
    <xf numFmtId="170" fontId="12" fillId="0" borderId="25" xfId="2" applyNumberFormat="1" applyFont="1" applyFill="1" applyBorder="1" applyAlignment="1">
      <alignment vertical="center" wrapText="1"/>
    </xf>
    <xf numFmtId="0" fontId="4" fillId="28" borderId="7" xfId="0" applyFont="1" applyFill="1" applyBorder="1" applyAlignment="1">
      <alignment horizontal="center" vertical="center" wrapText="1"/>
    </xf>
    <xf numFmtId="0" fontId="4" fillId="31" borderId="25" xfId="0" applyFont="1" applyFill="1" applyBorder="1" applyAlignment="1">
      <alignment horizontal="center" vertical="center" wrapText="1"/>
    </xf>
    <xf numFmtId="0" fontId="4" fillId="29" borderId="25" xfId="0" applyFont="1" applyFill="1" applyBorder="1" applyAlignment="1">
      <alignment horizontal="center" vertical="center" wrapText="1"/>
    </xf>
    <xf numFmtId="41" fontId="23" fillId="0" borderId="5" xfId="1" applyFont="1" applyFill="1" applyBorder="1" applyAlignment="1">
      <alignment horizontal="center" vertical="center" wrapText="1"/>
    </xf>
    <xf numFmtId="173" fontId="23" fillId="0" borderId="7" xfId="6" applyNumberFormat="1" applyFont="1" applyFill="1" applyBorder="1" applyAlignment="1">
      <alignment horizontal="center" vertical="center" wrapText="1"/>
    </xf>
    <xf numFmtId="173" fontId="23" fillId="0" borderId="5" xfId="6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4" fillId="0" borderId="6" xfId="6" applyNumberFormat="1" applyFont="1" applyFill="1" applyBorder="1" applyAlignment="1">
      <alignment horizontal="center" vertical="center" wrapText="1"/>
    </xf>
    <xf numFmtId="0" fontId="4" fillId="0" borderId="4" xfId="6" applyNumberFormat="1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4" fillId="14" borderId="37" xfId="0" applyFont="1" applyFill="1" applyBorder="1" applyAlignment="1">
      <alignment horizontal="center" vertical="center" wrapText="1"/>
    </xf>
    <xf numFmtId="0" fontId="5" fillId="0" borderId="38" xfId="9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top" wrapText="1"/>
    </xf>
    <xf numFmtId="0" fontId="4" fillId="16" borderId="37" xfId="0" applyFont="1" applyFill="1" applyBorder="1" applyAlignment="1">
      <alignment horizontal="center" vertical="center" wrapText="1"/>
    </xf>
    <xf numFmtId="0" fontId="5" fillId="16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wrapText="1"/>
    </xf>
    <xf numFmtId="0" fontId="4" fillId="27" borderId="33" xfId="0" applyFont="1" applyFill="1" applyBorder="1" applyAlignment="1">
      <alignment horizontal="center" vertical="center" wrapText="1"/>
    </xf>
    <xf numFmtId="0" fontId="5" fillId="27" borderId="33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</cellXfs>
  <cellStyles count="12">
    <cellStyle name="Millares [0]" xfId="1" builtinId="6"/>
    <cellStyle name="Millares [0] 2" xfId="8"/>
    <cellStyle name="Millares 10" xfId="10"/>
    <cellStyle name="Millares 2" xfId="6"/>
    <cellStyle name="Moneda" xfId="2" builtinId="4"/>
    <cellStyle name="Moneda [0]" xfId="3" builtinId="7"/>
    <cellStyle name="Moneda [0] 2" xfId="7"/>
    <cellStyle name="Moneda [0] 4" xfId="11"/>
    <cellStyle name="Moneda 13" xfId="5"/>
    <cellStyle name="Normal" xfId="0" builtinId="0"/>
    <cellStyle name="Normal 2 2" xfId="9"/>
    <cellStyle name="Porcentaje" xfId="4" builtinId="5"/>
  </cellStyles>
  <dxfs count="0"/>
  <tableStyles count="0" defaultTableStyle="TableStyleMedium2" defaultPivotStyle="PivotStyleLight16"/>
  <colors>
    <mruColors>
      <color rgb="FFFF0066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901"/>
  <sheetViews>
    <sheetView tabSelected="1" zoomScale="80" zoomScaleNormal="80" workbookViewId="0">
      <pane xSplit="11" ySplit="2" topLeftCell="S798" activePane="bottomRight" state="frozen"/>
      <selection pane="topRight" activeCell="L1" sqref="L1"/>
      <selection pane="bottomLeft" activeCell="A4" sqref="A4"/>
      <selection pane="bottomRight" activeCell="Y802" sqref="Y802"/>
    </sheetView>
  </sheetViews>
  <sheetFormatPr baseColWidth="10" defaultRowHeight="72" customHeight="1" x14ac:dyDescent="0.25"/>
  <cols>
    <col min="1" max="1" width="6.85546875" style="3" customWidth="1"/>
    <col min="2" max="2" width="6.5703125" style="3" customWidth="1"/>
    <col min="3" max="3" width="7.5703125" style="3" customWidth="1"/>
    <col min="4" max="4" width="6.85546875" style="342" customWidth="1"/>
    <col min="5" max="5" width="21.85546875" style="3" customWidth="1"/>
    <col min="6" max="6" width="13" style="3" customWidth="1"/>
    <col min="7" max="7" width="6.28515625" style="3" customWidth="1"/>
    <col min="8" max="8" width="3.85546875" style="3" customWidth="1"/>
    <col min="9" max="9" width="6.7109375" style="3" customWidth="1"/>
    <col min="10" max="10" width="9.5703125" style="3" customWidth="1"/>
    <col min="11" max="11" width="20.140625" style="353" customWidth="1"/>
    <col min="12" max="12" width="1.42578125" style="348" customWidth="1"/>
    <col min="13" max="14" width="1.42578125" style="349" customWidth="1"/>
    <col min="15" max="18" width="1.42578125" style="350" customWidth="1"/>
    <col min="19" max="19" width="1.42578125" style="342" customWidth="1"/>
    <col min="20" max="20" width="4.28515625" style="388" customWidth="1"/>
    <col min="21" max="21" width="32.7109375" style="2" customWidth="1"/>
    <col min="22" max="22" width="10.42578125" style="687" customWidth="1"/>
    <col min="23" max="23" width="10.28515625" style="388" customWidth="1"/>
    <col min="24" max="24" width="15.42578125" style="390" customWidth="1"/>
    <col min="25" max="25" width="21.28515625" style="390" customWidth="1"/>
    <col min="26" max="26" width="21.28515625" style="347" customWidth="1"/>
    <col min="27" max="27" width="38.5703125" style="342" customWidth="1"/>
    <col min="28" max="28" width="13.42578125" style="3" bestFit="1" customWidth="1"/>
    <col min="29" max="16384" width="11.42578125" style="3"/>
  </cols>
  <sheetData>
    <row r="1" spans="1:43" ht="18" customHeight="1" thickBot="1" x14ac:dyDescent="0.3">
      <c r="A1" s="972"/>
      <c r="B1" s="973"/>
      <c r="C1" s="973"/>
      <c r="D1" s="973"/>
      <c r="E1" s="973"/>
      <c r="F1" s="973"/>
      <c r="G1" s="973"/>
      <c r="H1" s="973"/>
      <c r="I1" s="974"/>
      <c r="J1" s="976" t="s">
        <v>0</v>
      </c>
      <c r="K1" s="977"/>
      <c r="L1" s="1"/>
      <c r="M1" s="1"/>
      <c r="N1" s="1"/>
      <c r="O1" s="1"/>
      <c r="P1" s="1"/>
      <c r="Q1" s="1"/>
      <c r="R1" s="1"/>
      <c r="S1" s="1"/>
      <c r="T1" s="975" t="s">
        <v>1</v>
      </c>
      <c r="U1" s="975"/>
      <c r="V1" s="975"/>
      <c r="W1" s="975"/>
      <c r="X1" s="975"/>
      <c r="Y1" s="975"/>
      <c r="Z1" s="975"/>
      <c r="AA1" s="567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3" s="366" customFormat="1" ht="93" customHeight="1" thickBot="1" x14ac:dyDescent="0.25">
      <c r="A2" s="354" t="s">
        <v>2</v>
      </c>
      <c r="B2" s="355" t="s">
        <v>3</v>
      </c>
      <c r="C2" s="356" t="s">
        <v>4</v>
      </c>
      <c r="D2" s="357" t="s">
        <v>5</v>
      </c>
      <c r="E2" s="357" t="s">
        <v>6</v>
      </c>
      <c r="F2" s="357" t="s">
        <v>7</v>
      </c>
      <c r="G2" s="357" t="s">
        <v>8</v>
      </c>
      <c r="H2" s="358" t="s">
        <v>9</v>
      </c>
      <c r="I2" s="357" t="s">
        <v>10</v>
      </c>
      <c r="J2" s="359" t="s">
        <v>1403</v>
      </c>
      <c r="K2" s="839" t="s">
        <v>11</v>
      </c>
      <c r="L2" s="360" t="s">
        <v>12</v>
      </c>
      <c r="M2" s="361" t="s">
        <v>13</v>
      </c>
      <c r="N2" s="360" t="s">
        <v>14</v>
      </c>
      <c r="O2" s="360" t="s">
        <v>15</v>
      </c>
      <c r="P2" s="360" t="s">
        <v>16</v>
      </c>
      <c r="Q2" s="360" t="s">
        <v>17</v>
      </c>
      <c r="R2" s="360" t="s">
        <v>18</v>
      </c>
      <c r="S2" s="360" t="s">
        <v>19</v>
      </c>
      <c r="T2" s="363" t="s">
        <v>20</v>
      </c>
      <c r="U2" s="362" t="s">
        <v>21</v>
      </c>
      <c r="V2" s="362" t="s">
        <v>22</v>
      </c>
      <c r="W2" s="363" t="s">
        <v>23</v>
      </c>
      <c r="X2" s="364" t="s">
        <v>1401</v>
      </c>
      <c r="Y2" s="364" t="s">
        <v>1402</v>
      </c>
      <c r="Z2" s="365" t="s">
        <v>24</v>
      </c>
      <c r="AA2" s="963" t="s">
        <v>25</v>
      </c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</row>
    <row r="3" spans="1:43" s="9" customFormat="1" ht="68.25" customHeight="1" thickBot="1" x14ac:dyDescent="0.25">
      <c r="A3" s="369" t="s">
        <v>26</v>
      </c>
      <c r="B3" s="5" t="s">
        <v>27</v>
      </c>
      <c r="C3" s="6" t="s">
        <v>28</v>
      </c>
      <c r="D3" s="7">
        <v>1</v>
      </c>
      <c r="E3" s="73" t="s">
        <v>29</v>
      </c>
      <c r="F3" s="270" t="s">
        <v>30</v>
      </c>
      <c r="G3" s="570">
        <v>0</v>
      </c>
      <c r="H3" s="570" t="s">
        <v>31</v>
      </c>
      <c r="I3" s="570">
        <v>1</v>
      </c>
      <c r="J3" s="8">
        <v>0.33</v>
      </c>
      <c r="K3" s="827">
        <f t="shared" ref="K3:K33" si="0">+L3+M3+N3+O3+P3+Q3+R3+S3</f>
        <v>60000000</v>
      </c>
      <c r="L3" s="863">
        <v>60000000</v>
      </c>
      <c r="M3" s="864">
        <v>0</v>
      </c>
      <c r="N3" s="864">
        <v>0</v>
      </c>
      <c r="O3" s="864"/>
      <c r="P3" s="864">
        <v>0</v>
      </c>
      <c r="Q3" s="864"/>
      <c r="R3" s="864"/>
      <c r="S3" s="865">
        <v>0</v>
      </c>
      <c r="T3" s="490">
        <v>1</v>
      </c>
      <c r="U3" s="510" t="s">
        <v>1297</v>
      </c>
      <c r="V3" s="503" t="s">
        <v>59</v>
      </c>
      <c r="W3" s="691">
        <v>100</v>
      </c>
      <c r="X3" s="688">
        <v>43101</v>
      </c>
      <c r="Y3" s="688">
        <v>43465</v>
      </c>
      <c r="Z3" s="693">
        <v>60000000</v>
      </c>
      <c r="AA3" s="715" t="s">
        <v>92</v>
      </c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</row>
    <row r="4" spans="1:43" s="16" customFormat="1" ht="80.25" customHeight="1" thickBot="1" x14ac:dyDescent="0.25">
      <c r="A4" s="10" t="s">
        <v>26</v>
      </c>
      <c r="B4" s="11" t="s">
        <v>27</v>
      </c>
      <c r="C4" s="12" t="s">
        <v>28</v>
      </c>
      <c r="D4" s="13">
        <v>2</v>
      </c>
      <c r="E4" s="571" t="s">
        <v>33</v>
      </c>
      <c r="F4" s="572" t="s">
        <v>34</v>
      </c>
      <c r="G4" s="573">
        <v>2</v>
      </c>
      <c r="H4" s="573" t="s">
        <v>35</v>
      </c>
      <c r="I4" s="573">
        <v>2</v>
      </c>
      <c r="J4" s="14">
        <v>2</v>
      </c>
      <c r="K4" s="827">
        <f t="shared" si="0"/>
        <v>414787437</v>
      </c>
      <c r="L4" s="863">
        <v>414787437</v>
      </c>
      <c r="M4" s="864">
        <v>0</v>
      </c>
      <c r="N4" s="864">
        <v>0</v>
      </c>
      <c r="O4" s="871"/>
      <c r="P4" s="864">
        <v>0</v>
      </c>
      <c r="Q4" s="864"/>
      <c r="R4" s="864"/>
      <c r="S4" s="865">
        <v>0</v>
      </c>
      <c r="T4" s="490">
        <v>1</v>
      </c>
      <c r="U4" s="491" t="s">
        <v>36</v>
      </c>
      <c r="V4" s="492" t="s">
        <v>1294</v>
      </c>
      <c r="W4" s="689">
        <v>2</v>
      </c>
      <c r="X4" s="688">
        <v>43101</v>
      </c>
      <c r="Y4" s="688">
        <v>43465</v>
      </c>
      <c r="Z4" s="690">
        <v>414787437</v>
      </c>
      <c r="AA4" s="248" t="s">
        <v>32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568"/>
    </row>
    <row r="5" spans="1:43" s="9" customFormat="1" ht="72" customHeight="1" thickBot="1" x14ac:dyDescent="0.25">
      <c r="A5" s="369" t="s">
        <v>26</v>
      </c>
      <c r="B5" s="5" t="s">
        <v>27</v>
      </c>
      <c r="C5" s="6" t="s">
        <v>28</v>
      </c>
      <c r="D5" s="7">
        <v>3</v>
      </c>
      <c r="E5" s="73" t="s">
        <v>37</v>
      </c>
      <c r="F5" s="574" t="s">
        <v>38</v>
      </c>
      <c r="G5" s="570">
        <v>0</v>
      </c>
      <c r="H5" s="570" t="s">
        <v>31</v>
      </c>
      <c r="I5" s="570">
        <v>4</v>
      </c>
      <c r="J5" s="8">
        <v>1</v>
      </c>
      <c r="K5" s="827">
        <f t="shared" si="0"/>
        <v>0</v>
      </c>
      <c r="L5" s="863">
        <v>0</v>
      </c>
      <c r="M5" s="864">
        <v>0</v>
      </c>
      <c r="N5" s="864">
        <v>0</v>
      </c>
      <c r="O5" s="864"/>
      <c r="P5" s="864">
        <v>0</v>
      </c>
      <c r="Q5" s="864"/>
      <c r="R5" s="864"/>
      <c r="S5" s="865">
        <v>0</v>
      </c>
      <c r="T5" s="463">
        <v>1</v>
      </c>
      <c r="U5" s="494" t="s">
        <v>39</v>
      </c>
      <c r="V5" s="503" t="s">
        <v>1150</v>
      </c>
      <c r="W5" s="691">
        <v>1</v>
      </c>
      <c r="X5" s="692">
        <v>43101</v>
      </c>
      <c r="Y5" s="692">
        <v>43465</v>
      </c>
      <c r="Z5" s="693">
        <v>0</v>
      </c>
      <c r="AA5" s="715" t="s">
        <v>32</v>
      </c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</row>
    <row r="6" spans="1:43" s="9" customFormat="1" ht="63" customHeight="1" thickBot="1" x14ac:dyDescent="0.25">
      <c r="A6" s="10" t="s">
        <v>26</v>
      </c>
      <c r="B6" s="11" t="s">
        <v>27</v>
      </c>
      <c r="C6" s="12" t="s">
        <v>28</v>
      </c>
      <c r="D6" s="13">
        <v>4</v>
      </c>
      <c r="E6" s="571" t="s">
        <v>40</v>
      </c>
      <c r="F6" s="89" t="s">
        <v>41</v>
      </c>
      <c r="G6" s="573">
        <v>8</v>
      </c>
      <c r="H6" s="573" t="s">
        <v>31</v>
      </c>
      <c r="I6" s="573">
        <v>4</v>
      </c>
      <c r="J6" s="14">
        <v>1</v>
      </c>
      <c r="K6" s="827">
        <f t="shared" si="0"/>
        <v>0</v>
      </c>
      <c r="L6" s="863">
        <v>0</v>
      </c>
      <c r="M6" s="864">
        <v>0</v>
      </c>
      <c r="N6" s="864">
        <v>0</v>
      </c>
      <c r="O6" s="864"/>
      <c r="P6" s="864">
        <v>0</v>
      </c>
      <c r="Q6" s="864"/>
      <c r="R6" s="864"/>
      <c r="S6" s="865">
        <v>0</v>
      </c>
      <c r="T6" s="490">
        <v>1</v>
      </c>
      <c r="U6" s="493" t="s">
        <v>42</v>
      </c>
      <c r="V6" s="492" t="s">
        <v>1150</v>
      </c>
      <c r="W6" s="689">
        <v>1</v>
      </c>
      <c r="X6" s="688">
        <v>43101</v>
      </c>
      <c r="Y6" s="688">
        <v>43465</v>
      </c>
      <c r="Z6" s="690">
        <v>0</v>
      </c>
      <c r="AA6" s="248" t="s">
        <v>32</v>
      </c>
    </row>
    <row r="7" spans="1:43" s="9" customFormat="1" ht="63" customHeight="1" thickBot="1" x14ac:dyDescent="0.3">
      <c r="A7" s="369" t="s">
        <v>26</v>
      </c>
      <c r="B7" s="5" t="s">
        <v>27</v>
      </c>
      <c r="C7" s="6" t="s">
        <v>28</v>
      </c>
      <c r="D7" s="7">
        <v>5</v>
      </c>
      <c r="E7" s="575" t="s">
        <v>43</v>
      </c>
      <c r="F7" s="576" t="s">
        <v>44</v>
      </c>
      <c r="G7" s="570" t="s">
        <v>45</v>
      </c>
      <c r="H7" s="570" t="s">
        <v>31</v>
      </c>
      <c r="I7" s="570">
        <v>100</v>
      </c>
      <c r="J7" s="8"/>
      <c r="K7" s="826">
        <f t="shared" si="0"/>
        <v>100000000</v>
      </c>
      <c r="L7" s="860">
        <v>100000000</v>
      </c>
      <c r="M7" s="861">
        <v>0</v>
      </c>
      <c r="N7" s="861">
        <v>0</v>
      </c>
      <c r="O7" s="861"/>
      <c r="P7" s="861">
        <v>0</v>
      </c>
      <c r="Q7" s="861"/>
      <c r="R7" s="861"/>
      <c r="S7" s="862">
        <v>0</v>
      </c>
      <c r="T7" s="463">
        <v>1</v>
      </c>
      <c r="U7" s="510" t="s">
        <v>46</v>
      </c>
      <c r="V7" s="503" t="s">
        <v>1150</v>
      </c>
      <c r="W7" s="691">
        <v>60</v>
      </c>
      <c r="X7" s="692">
        <v>43101</v>
      </c>
      <c r="Y7" s="692">
        <v>43465</v>
      </c>
      <c r="Z7" s="693">
        <v>100000000</v>
      </c>
      <c r="AA7" s="715" t="s">
        <v>47</v>
      </c>
      <c r="AB7" s="3"/>
    </row>
    <row r="8" spans="1:43" s="9" customFormat="1" ht="63" customHeight="1" x14ac:dyDescent="0.2">
      <c r="A8" s="368" t="s">
        <v>26</v>
      </c>
      <c r="B8" s="56" t="s">
        <v>1415</v>
      </c>
      <c r="C8" s="57" t="s">
        <v>48</v>
      </c>
      <c r="D8" s="58">
        <v>6</v>
      </c>
      <c r="E8" s="380" t="s">
        <v>49</v>
      </c>
      <c r="F8" s="392" t="s">
        <v>50</v>
      </c>
      <c r="G8" s="577">
        <v>5</v>
      </c>
      <c r="H8" s="577"/>
      <c r="I8" s="577">
        <v>7</v>
      </c>
      <c r="J8" s="59"/>
      <c r="K8" s="823">
        <f t="shared" si="0"/>
        <v>0</v>
      </c>
      <c r="L8" s="847">
        <v>0</v>
      </c>
      <c r="M8" s="848">
        <v>0</v>
      </c>
      <c r="N8" s="848">
        <v>0</v>
      </c>
      <c r="O8" s="848"/>
      <c r="P8" s="848">
        <v>0</v>
      </c>
      <c r="Q8" s="848"/>
      <c r="R8" s="848"/>
      <c r="S8" s="849">
        <v>0</v>
      </c>
      <c r="T8" s="497"/>
      <c r="U8" s="485"/>
      <c r="V8" s="485"/>
      <c r="W8" s="504"/>
      <c r="X8" s="694"/>
      <c r="Y8" s="694"/>
      <c r="Z8" s="695"/>
      <c r="AA8" s="696" t="s">
        <v>32</v>
      </c>
    </row>
    <row r="9" spans="1:43" ht="63" customHeight="1" x14ac:dyDescent="0.25">
      <c r="A9" s="17" t="s">
        <v>26</v>
      </c>
      <c r="B9" s="18" t="s">
        <v>1415</v>
      </c>
      <c r="C9" s="19" t="s">
        <v>48</v>
      </c>
      <c r="D9" s="20" t="s">
        <v>51</v>
      </c>
      <c r="E9" s="98" t="s">
        <v>52</v>
      </c>
      <c r="F9" s="107" t="s">
        <v>50</v>
      </c>
      <c r="G9" s="578">
        <v>5</v>
      </c>
      <c r="H9" s="578" t="s">
        <v>35</v>
      </c>
      <c r="I9" s="578">
        <v>5</v>
      </c>
      <c r="J9" s="21">
        <v>5</v>
      </c>
      <c r="K9" s="821">
        <f t="shared" si="0"/>
        <v>700000000</v>
      </c>
      <c r="L9" s="840">
        <v>700000000</v>
      </c>
      <c r="M9" s="841">
        <v>0</v>
      </c>
      <c r="N9" s="841">
        <v>0</v>
      </c>
      <c r="O9" s="850"/>
      <c r="P9" s="841">
        <v>0</v>
      </c>
      <c r="Q9" s="850"/>
      <c r="R9" s="850"/>
      <c r="S9" s="842">
        <v>0</v>
      </c>
      <c r="T9" s="478">
        <v>1</v>
      </c>
      <c r="U9" s="516" t="s">
        <v>1298</v>
      </c>
      <c r="V9" s="479" t="s">
        <v>59</v>
      </c>
      <c r="W9" s="488">
        <v>100</v>
      </c>
      <c r="X9" s="697">
        <v>43101</v>
      </c>
      <c r="Y9" s="697">
        <v>43465</v>
      </c>
      <c r="Z9" s="698">
        <v>700000000</v>
      </c>
      <c r="AA9" s="699" t="s">
        <v>32</v>
      </c>
      <c r="AB9" s="9"/>
    </row>
    <row r="10" spans="1:43" ht="63" customHeight="1" x14ac:dyDescent="0.25">
      <c r="A10" s="17" t="s">
        <v>26</v>
      </c>
      <c r="B10" s="18" t="s">
        <v>1415</v>
      </c>
      <c r="C10" s="19" t="s">
        <v>48</v>
      </c>
      <c r="D10" s="20" t="s">
        <v>51</v>
      </c>
      <c r="E10" s="98" t="s">
        <v>52</v>
      </c>
      <c r="F10" s="107" t="s">
        <v>50</v>
      </c>
      <c r="G10" s="578">
        <v>5</v>
      </c>
      <c r="H10" s="578" t="s">
        <v>35</v>
      </c>
      <c r="I10" s="578">
        <v>5</v>
      </c>
      <c r="J10" s="21">
        <v>5</v>
      </c>
      <c r="K10" s="821">
        <f t="shared" si="0"/>
        <v>0</v>
      </c>
      <c r="L10" s="840">
        <v>0</v>
      </c>
      <c r="M10" s="841">
        <v>0</v>
      </c>
      <c r="N10" s="841">
        <v>0</v>
      </c>
      <c r="O10" s="22"/>
      <c r="P10" s="841">
        <v>0</v>
      </c>
      <c r="Q10" s="22"/>
      <c r="R10" s="22"/>
      <c r="S10" s="842">
        <v>0</v>
      </c>
      <c r="T10" s="478">
        <v>2</v>
      </c>
      <c r="U10" s="516" t="s">
        <v>1299</v>
      </c>
      <c r="V10" s="479" t="s">
        <v>59</v>
      </c>
      <c r="W10" s="488">
        <v>100</v>
      </c>
      <c r="X10" s="697">
        <v>43101</v>
      </c>
      <c r="Y10" s="697">
        <v>43465</v>
      </c>
      <c r="Z10" s="698">
        <v>0</v>
      </c>
      <c r="AA10" s="699" t="s">
        <v>32</v>
      </c>
      <c r="AB10" s="9"/>
    </row>
    <row r="11" spans="1:43" ht="63" customHeight="1" x14ac:dyDescent="0.25">
      <c r="A11" s="17" t="s">
        <v>26</v>
      </c>
      <c r="B11" s="18" t="s">
        <v>1415</v>
      </c>
      <c r="C11" s="19" t="s">
        <v>48</v>
      </c>
      <c r="D11" s="20" t="s">
        <v>51</v>
      </c>
      <c r="E11" s="98" t="s">
        <v>52</v>
      </c>
      <c r="F11" s="107" t="s">
        <v>50</v>
      </c>
      <c r="G11" s="578">
        <v>5</v>
      </c>
      <c r="H11" s="578" t="s">
        <v>35</v>
      </c>
      <c r="I11" s="578">
        <v>5</v>
      </c>
      <c r="J11" s="21">
        <v>5</v>
      </c>
      <c r="K11" s="821">
        <f t="shared" si="0"/>
        <v>0</v>
      </c>
      <c r="L11" s="840">
        <v>0</v>
      </c>
      <c r="M11" s="841">
        <v>0</v>
      </c>
      <c r="N11" s="841">
        <v>0</v>
      </c>
      <c r="O11" s="22"/>
      <c r="P11" s="841">
        <v>0</v>
      </c>
      <c r="Q11" s="22"/>
      <c r="R11" s="22"/>
      <c r="S11" s="842">
        <v>0</v>
      </c>
      <c r="T11" s="478">
        <v>3</v>
      </c>
      <c r="U11" s="516" t="s">
        <v>1404</v>
      </c>
      <c r="V11" s="479" t="s">
        <v>1150</v>
      </c>
      <c r="W11" s="488">
        <v>5</v>
      </c>
      <c r="X11" s="697">
        <v>43101</v>
      </c>
      <c r="Y11" s="697">
        <v>43465</v>
      </c>
      <c r="Z11" s="698">
        <v>0</v>
      </c>
      <c r="AA11" s="699" t="s">
        <v>32</v>
      </c>
      <c r="AB11" s="9"/>
    </row>
    <row r="12" spans="1:43" ht="63" customHeight="1" x14ac:dyDescent="0.25">
      <c r="A12" s="113" t="s">
        <v>26</v>
      </c>
      <c r="B12" s="23" t="s">
        <v>1415</v>
      </c>
      <c r="C12" s="24" t="s">
        <v>48</v>
      </c>
      <c r="D12" s="20" t="s">
        <v>53</v>
      </c>
      <c r="E12" s="107" t="s">
        <v>54</v>
      </c>
      <c r="F12" s="107" t="s">
        <v>50</v>
      </c>
      <c r="G12" s="578">
        <v>5</v>
      </c>
      <c r="H12" s="578" t="s">
        <v>35</v>
      </c>
      <c r="I12" s="578">
        <v>5</v>
      </c>
      <c r="J12" s="21"/>
      <c r="K12" s="821">
        <f t="shared" si="0"/>
        <v>0</v>
      </c>
      <c r="L12" s="840">
        <v>0</v>
      </c>
      <c r="M12" s="841">
        <v>0</v>
      </c>
      <c r="N12" s="841">
        <v>0</v>
      </c>
      <c r="O12" s="851"/>
      <c r="P12" s="841">
        <v>0</v>
      </c>
      <c r="Q12" s="851"/>
      <c r="R12" s="851"/>
      <c r="S12" s="842">
        <v>0</v>
      </c>
      <c r="T12" s="478">
        <v>1</v>
      </c>
      <c r="U12" s="479" t="s">
        <v>1177</v>
      </c>
      <c r="V12" s="479" t="s">
        <v>1150</v>
      </c>
      <c r="W12" s="480">
        <v>5</v>
      </c>
      <c r="X12" s="700">
        <v>43101</v>
      </c>
      <c r="Y12" s="700">
        <v>43465</v>
      </c>
      <c r="Z12" s="698">
        <v>0</v>
      </c>
      <c r="AA12" s="699" t="s">
        <v>55</v>
      </c>
    </row>
    <row r="13" spans="1:43" ht="80.25" customHeight="1" thickBot="1" x14ac:dyDescent="0.3">
      <c r="A13" s="104" t="s">
        <v>26</v>
      </c>
      <c r="B13" s="122" t="s">
        <v>1415</v>
      </c>
      <c r="C13" s="123" t="s">
        <v>48</v>
      </c>
      <c r="D13" s="30" t="s">
        <v>56</v>
      </c>
      <c r="E13" s="579" t="s">
        <v>57</v>
      </c>
      <c r="F13" s="579" t="s">
        <v>58</v>
      </c>
      <c r="G13" s="580">
        <v>5</v>
      </c>
      <c r="H13" s="580" t="s">
        <v>31</v>
      </c>
      <c r="I13" s="580">
        <v>2</v>
      </c>
      <c r="J13" s="31"/>
      <c r="K13" s="824">
        <f t="shared" si="0"/>
        <v>0</v>
      </c>
      <c r="L13" s="852">
        <v>0</v>
      </c>
      <c r="M13" s="853">
        <v>0</v>
      </c>
      <c r="N13" s="853">
        <v>0</v>
      </c>
      <c r="O13" s="854"/>
      <c r="P13" s="853">
        <v>0</v>
      </c>
      <c r="Q13" s="854"/>
      <c r="R13" s="32"/>
      <c r="S13" s="855">
        <v>0</v>
      </c>
      <c r="T13" s="481">
        <v>1</v>
      </c>
      <c r="U13" s="482" t="s">
        <v>1300</v>
      </c>
      <c r="V13" s="482" t="s">
        <v>59</v>
      </c>
      <c r="W13" s="483">
        <v>50</v>
      </c>
      <c r="X13" s="701">
        <v>43101</v>
      </c>
      <c r="Y13" s="701">
        <v>43465</v>
      </c>
      <c r="Z13" s="702">
        <v>0</v>
      </c>
      <c r="AA13" s="703" t="s">
        <v>55</v>
      </c>
    </row>
    <row r="14" spans="1:43" s="9" customFormat="1" ht="69.75" customHeight="1" x14ac:dyDescent="0.2">
      <c r="A14" s="367" t="s">
        <v>26</v>
      </c>
      <c r="B14" s="65" t="s">
        <v>1415</v>
      </c>
      <c r="C14" s="87" t="s">
        <v>48</v>
      </c>
      <c r="D14" s="39">
        <v>7</v>
      </c>
      <c r="E14" s="581" t="s">
        <v>60</v>
      </c>
      <c r="F14" s="582" t="s">
        <v>61</v>
      </c>
      <c r="G14" s="583">
        <v>720</v>
      </c>
      <c r="H14" s="583" t="s">
        <v>35</v>
      </c>
      <c r="I14" s="583">
        <v>800</v>
      </c>
      <c r="J14" s="40">
        <v>720</v>
      </c>
      <c r="K14" s="825">
        <f t="shared" si="0"/>
        <v>0</v>
      </c>
      <c r="L14" s="856">
        <v>0</v>
      </c>
      <c r="M14" s="857">
        <v>0</v>
      </c>
      <c r="N14" s="857">
        <v>0</v>
      </c>
      <c r="O14" s="858"/>
      <c r="P14" s="857">
        <v>0</v>
      </c>
      <c r="Q14" s="858"/>
      <c r="R14" s="70"/>
      <c r="S14" s="859">
        <v>0</v>
      </c>
      <c r="T14" s="522"/>
      <c r="U14" s="523"/>
      <c r="V14" s="501"/>
      <c r="W14" s="704"/>
      <c r="X14" s="705"/>
      <c r="Y14" s="705"/>
      <c r="Z14" s="706"/>
      <c r="AA14" s="707" t="s">
        <v>62</v>
      </c>
    </row>
    <row r="15" spans="1:43" s="9" customFormat="1" ht="63" customHeight="1" x14ac:dyDescent="0.2">
      <c r="A15" s="25" t="s">
        <v>26</v>
      </c>
      <c r="B15" s="18" t="s">
        <v>1415</v>
      </c>
      <c r="C15" s="19" t="s">
        <v>48</v>
      </c>
      <c r="D15" s="20" t="s">
        <v>63</v>
      </c>
      <c r="E15" s="98" t="s">
        <v>60</v>
      </c>
      <c r="F15" s="107" t="s">
        <v>61</v>
      </c>
      <c r="G15" s="584">
        <v>720</v>
      </c>
      <c r="H15" s="584" t="s">
        <v>35</v>
      </c>
      <c r="I15" s="584">
        <v>720</v>
      </c>
      <c r="J15" s="21">
        <v>720</v>
      </c>
      <c r="K15" s="821">
        <f t="shared" si="0"/>
        <v>0</v>
      </c>
      <c r="L15" s="840">
        <v>0</v>
      </c>
      <c r="M15" s="841">
        <v>0</v>
      </c>
      <c r="N15" s="841">
        <v>0</v>
      </c>
      <c r="O15" s="51"/>
      <c r="P15" s="841">
        <v>0</v>
      </c>
      <c r="Q15" s="51"/>
      <c r="R15" s="51"/>
      <c r="S15" s="842">
        <v>0</v>
      </c>
      <c r="T15" s="478"/>
      <c r="U15" s="516"/>
      <c r="V15" s="479"/>
      <c r="W15" s="488"/>
      <c r="X15" s="697"/>
      <c r="Y15" s="697"/>
      <c r="Z15" s="698"/>
      <c r="AA15" s="699" t="s">
        <v>62</v>
      </c>
    </row>
    <row r="16" spans="1:43" s="9" customFormat="1" ht="63" customHeight="1" thickBot="1" x14ac:dyDescent="0.25">
      <c r="A16" s="377" t="s">
        <v>26</v>
      </c>
      <c r="B16" s="52" t="s">
        <v>1415</v>
      </c>
      <c r="C16" s="53" t="s">
        <v>48</v>
      </c>
      <c r="D16" s="44" t="s">
        <v>64</v>
      </c>
      <c r="E16" s="585" t="s">
        <v>60</v>
      </c>
      <c r="F16" s="586" t="s">
        <v>61</v>
      </c>
      <c r="G16" s="587">
        <v>720</v>
      </c>
      <c r="H16" s="587" t="s">
        <v>31</v>
      </c>
      <c r="I16" s="587">
        <v>80</v>
      </c>
      <c r="J16" s="45"/>
      <c r="K16" s="822">
        <f t="shared" si="0"/>
        <v>0</v>
      </c>
      <c r="L16" s="844">
        <v>0</v>
      </c>
      <c r="M16" s="845">
        <v>0</v>
      </c>
      <c r="N16" s="845">
        <v>0</v>
      </c>
      <c r="O16" s="46"/>
      <c r="P16" s="845">
        <v>0</v>
      </c>
      <c r="Q16" s="46"/>
      <c r="R16" s="46"/>
      <c r="S16" s="846">
        <v>0</v>
      </c>
      <c r="T16" s="498"/>
      <c r="U16" s="518"/>
      <c r="V16" s="708"/>
      <c r="W16" s="709"/>
      <c r="X16" s="710"/>
      <c r="Y16" s="710"/>
      <c r="Z16" s="711"/>
      <c r="AA16" s="725" t="s">
        <v>62</v>
      </c>
    </row>
    <row r="17" spans="1:28" s="9" customFormat="1" ht="63" customHeight="1" x14ac:dyDescent="0.2">
      <c r="A17" s="55" t="s">
        <v>26</v>
      </c>
      <c r="B17" s="56" t="s">
        <v>1415</v>
      </c>
      <c r="C17" s="57" t="s">
        <v>48</v>
      </c>
      <c r="D17" s="58">
        <v>8</v>
      </c>
      <c r="E17" s="380" t="s">
        <v>65</v>
      </c>
      <c r="F17" s="392" t="s">
        <v>66</v>
      </c>
      <c r="G17" s="588">
        <v>809</v>
      </c>
      <c r="H17" s="588"/>
      <c r="I17" s="588">
        <v>1009</v>
      </c>
      <c r="J17" s="59"/>
      <c r="K17" s="823">
        <f t="shared" si="0"/>
        <v>0</v>
      </c>
      <c r="L17" s="847">
        <v>0</v>
      </c>
      <c r="M17" s="848">
        <v>0</v>
      </c>
      <c r="N17" s="848">
        <v>0</v>
      </c>
      <c r="O17" s="848"/>
      <c r="P17" s="848">
        <v>0</v>
      </c>
      <c r="Q17" s="848"/>
      <c r="R17" s="848"/>
      <c r="S17" s="849">
        <v>0</v>
      </c>
      <c r="T17" s="497"/>
      <c r="U17" s="515"/>
      <c r="V17" s="485"/>
      <c r="W17" s="486"/>
      <c r="X17" s="712"/>
      <c r="Y17" s="712"/>
      <c r="Z17" s="695"/>
      <c r="AA17" s="696" t="s">
        <v>62</v>
      </c>
    </row>
    <row r="18" spans="1:28" s="9" customFormat="1" ht="63" customHeight="1" x14ac:dyDescent="0.2">
      <c r="A18" s="25" t="s">
        <v>26</v>
      </c>
      <c r="B18" s="18" t="s">
        <v>1415</v>
      </c>
      <c r="C18" s="19" t="s">
        <v>48</v>
      </c>
      <c r="D18" s="20" t="s">
        <v>67</v>
      </c>
      <c r="E18" s="98" t="s">
        <v>65</v>
      </c>
      <c r="F18" s="107" t="s">
        <v>66</v>
      </c>
      <c r="G18" s="584">
        <v>809</v>
      </c>
      <c r="H18" s="584" t="s">
        <v>35</v>
      </c>
      <c r="I18" s="584">
        <v>809</v>
      </c>
      <c r="J18" s="21">
        <v>809</v>
      </c>
      <c r="K18" s="821">
        <f t="shared" si="0"/>
        <v>0</v>
      </c>
      <c r="L18" s="840">
        <v>0</v>
      </c>
      <c r="M18" s="841">
        <v>0</v>
      </c>
      <c r="N18" s="841">
        <v>0</v>
      </c>
      <c r="O18" s="841"/>
      <c r="P18" s="841">
        <v>0</v>
      </c>
      <c r="Q18" s="841"/>
      <c r="R18" s="841"/>
      <c r="S18" s="842">
        <v>0</v>
      </c>
      <c r="T18" s="478"/>
      <c r="U18" s="516"/>
      <c r="V18" s="479"/>
      <c r="W18" s="488"/>
      <c r="X18" s="697"/>
      <c r="Y18" s="697"/>
      <c r="Z18" s="698"/>
      <c r="AA18" s="699" t="s">
        <v>62</v>
      </c>
    </row>
    <row r="19" spans="1:28" s="9" customFormat="1" ht="63" customHeight="1" thickBot="1" x14ac:dyDescent="0.25">
      <c r="A19" s="27" t="s">
        <v>26</v>
      </c>
      <c r="B19" s="28" t="s">
        <v>1415</v>
      </c>
      <c r="C19" s="29" t="s">
        <v>48</v>
      </c>
      <c r="D19" s="30" t="s">
        <v>68</v>
      </c>
      <c r="E19" s="387" t="s">
        <v>69</v>
      </c>
      <c r="F19" s="579" t="s">
        <v>66</v>
      </c>
      <c r="G19" s="589">
        <v>809</v>
      </c>
      <c r="H19" s="589" t="s">
        <v>31</v>
      </c>
      <c r="I19" s="589">
        <v>200</v>
      </c>
      <c r="J19" s="31"/>
      <c r="K19" s="824">
        <f t="shared" si="0"/>
        <v>0</v>
      </c>
      <c r="L19" s="852">
        <v>0</v>
      </c>
      <c r="M19" s="853">
        <v>0</v>
      </c>
      <c r="N19" s="853">
        <v>0</v>
      </c>
      <c r="O19" s="853"/>
      <c r="P19" s="853">
        <v>0</v>
      </c>
      <c r="Q19" s="853"/>
      <c r="R19" s="853"/>
      <c r="S19" s="855">
        <v>0</v>
      </c>
      <c r="T19" s="481"/>
      <c r="U19" s="511"/>
      <c r="V19" s="482"/>
      <c r="W19" s="713"/>
      <c r="X19" s="714"/>
      <c r="Y19" s="714"/>
      <c r="Z19" s="702"/>
      <c r="AA19" s="703" t="s">
        <v>62</v>
      </c>
    </row>
    <row r="20" spans="1:28" s="9" customFormat="1" ht="75" customHeight="1" thickBot="1" x14ac:dyDescent="0.25">
      <c r="A20" s="369" t="s">
        <v>26</v>
      </c>
      <c r="B20" s="35" t="s">
        <v>1415</v>
      </c>
      <c r="C20" s="36" t="s">
        <v>48</v>
      </c>
      <c r="D20" s="7">
        <v>9</v>
      </c>
      <c r="E20" s="73" t="s">
        <v>70</v>
      </c>
      <c r="F20" s="270" t="s">
        <v>71</v>
      </c>
      <c r="G20" s="570">
        <v>0</v>
      </c>
      <c r="H20" s="570" t="s">
        <v>35</v>
      </c>
      <c r="I20" s="570">
        <v>1</v>
      </c>
      <c r="J20" s="8">
        <v>1</v>
      </c>
      <c r="K20" s="826">
        <f t="shared" si="0"/>
        <v>140000000</v>
      </c>
      <c r="L20" s="860">
        <v>140000000</v>
      </c>
      <c r="M20" s="861">
        <v>0</v>
      </c>
      <c r="N20" s="861">
        <v>0</v>
      </c>
      <c r="O20" s="861"/>
      <c r="P20" s="861">
        <v>0</v>
      </c>
      <c r="Q20" s="861"/>
      <c r="R20" s="861"/>
      <c r="S20" s="862">
        <v>0</v>
      </c>
      <c r="T20" s="463">
        <v>1</v>
      </c>
      <c r="U20" s="510" t="s">
        <v>1301</v>
      </c>
      <c r="V20" s="503" t="s">
        <v>1150</v>
      </c>
      <c r="W20" s="691">
        <v>5</v>
      </c>
      <c r="X20" s="692">
        <v>43101</v>
      </c>
      <c r="Y20" s="692">
        <v>43465</v>
      </c>
      <c r="Z20" s="693">
        <v>140000000</v>
      </c>
      <c r="AA20" s="715" t="s">
        <v>62</v>
      </c>
    </row>
    <row r="21" spans="1:28" s="9" customFormat="1" ht="78" customHeight="1" thickBot="1" x14ac:dyDescent="0.25">
      <c r="A21" s="10" t="s">
        <v>26</v>
      </c>
      <c r="B21" s="33" t="s">
        <v>1415</v>
      </c>
      <c r="C21" s="34" t="s">
        <v>48</v>
      </c>
      <c r="D21" s="13">
        <v>10</v>
      </c>
      <c r="E21" s="571" t="s">
        <v>72</v>
      </c>
      <c r="F21" s="89" t="s">
        <v>73</v>
      </c>
      <c r="G21" s="573">
        <v>222</v>
      </c>
      <c r="H21" s="573" t="s">
        <v>35</v>
      </c>
      <c r="I21" s="573">
        <v>222</v>
      </c>
      <c r="J21" s="14">
        <v>222</v>
      </c>
      <c r="K21" s="827">
        <f t="shared" si="0"/>
        <v>140000000</v>
      </c>
      <c r="L21" s="863">
        <v>140000000</v>
      </c>
      <c r="M21" s="864">
        <v>0</v>
      </c>
      <c r="N21" s="864">
        <v>0</v>
      </c>
      <c r="O21" s="864"/>
      <c r="P21" s="864">
        <v>0</v>
      </c>
      <c r="Q21" s="864"/>
      <c r="R21" s="864"/>
      <c r="S21" s="865">
        <v>0</v>
      </c>
      <c r="T21" s="490">
        <v>1</v>
      </c>
      <c r="U21" s="492" t="s">
        <v>1302</v>
      </c>
      <c r="V21" s="492" t="s">
        <v>59</v>
      </c>
      <c r="W21" s="689">
        <v>100</v>
      </c>
      <c r="X21" s="688">
        <v>43101</v>
      </c>
      <c r="Y21" s="688">
        <v>43465</v>
      </c>
      <c r="Z21" s="690">
        <v>140000000</v>
      </c>
      <c r="AA21" s="248" t="s">
        <v>62</v>
      </c>
    </row>
    <row r="22" spans="1:28" s="9" customFormat="1" ht="63" customHeight="1" thickBot="1" x14ac:dyDescent="0.25">
      <c r="A22" s="370" t="s">
        <v>26</v>
      </c>
      <c r="B22" s="35" t="s">
        <v>1415</v>
      </c>
      <c r="C22" s="36" t="s">
        <v>48</v>
      </c>
      <c r="D22" s="7">
        <v>11</v>
      </c>
      <c r="E22" s="73" t="s">
        <v>74</v>
      </c>
      <c r="F22" s="574" t="s">
        <v>75</v>
      </c>
      <c r="G22" s="570">
        <v>1</v>
      </c>
      <c r="H22" s="570"/>
      <c r="I22" s="570">
        <v>2</v>
      </c>
      <c r="J22" s="8"/>
      <c r="K22" s="826">
        <f t="shared" si="0"/>
        <v>0</v>
      </c>
      <c r="L22" s="856">
        <v>0</v>
      </c>
      <c r="M22" s="857">
        <v>0</v>
      </c>
      <c r="N22" s="857">
        <v>0</v>
      </c>
      <c r="O22" s="857"/>
      <c r="P22" s="857">
        <v>0</v>
      </c>
      <c r="Q22" s="857"/>
      <c r="R22" s="857"/>
      <c r="S22" s="859">
        <v>0</v>
      </c>
      <c r="T22" s="540"/>
      <c r="U22" s="559"/>
      <c r="V22" s="560"/>
      <c r="W22" s="716"/>
      <c r="X22" s="717"/>
      <c r="Y22" s="717"/>
      <c r="Z22" s="718"/>
      <c r="AA22" s="719" t="s">
        <v>62</v>
      </c>
    </row>
    <row r="23" spans="1:28" ht="63" customHeight="1" thickBot="1" x14ac:dyDescent="0.3">
      <c r="A23" s="10" t="s">
        <v>26</v>
      </c>
      <c r="B23" s="18" t="s">
        <v>1415</v>
      </c>
      <c r="C23" s="19" t="s">
        <v>48</v>
      </c>
      <c r="D23" s="20" t="s">
        <v>76</v>
      </c>
      <c r="E23" s="98" t="s">
        <v>77</v>
      </c>
      <c r="F23" s="107" t="s">
        <v>75</v>
      </c>
      <c r="G23" s="584">
        <v>1</v>
      </c>
      <c r="H23" s="584" t="s">
        <v>35</v>
      </c>
      <c r="I23" s="584">
        <v>1</v>
      </c>
      <c r="J23" s="21">
        <v>1</v>
      </c>
      <c r="K23" s="821">
        <f t="shared" si="0"/>
        <v>0</v>
      </c>
      <c r="L23" s="840">
        <v>0</v>
      </c>
      <c r="M23" s="841">
        <v>0</v>
      </c>
      <c r="N23" s="841">
        <v>0</v>
      </c>
      <c r="O23" s="841"/>
      <c r="P23" s="841">
        <v>0</v>
      </c>
      <c r="Q23" s="841"/>
      <c r="R23" s="841"/>
      <c r="S23" s="842">
        <v>0</v>
      </c>
      <c r="T23" s="490"/>
      <c r="U23" s="491"/>
      <c r="V23" s="492"/>
      <c r="W23" s="689"/>
      <c r="X23" s="688"/>
      <c r="Y23" s="688"/>
      <c r="Z23" s="690"/>
      <c r="AA23" s="248" t="s">
        <v>62</v>
      </c>
      <c r="AB23" s="9"/>
    </row>
    <row r="24" spans="1:28" ht="63" customHeight="1" thickBot="1" x14ac:dyDescent="0.3">
      <c r="A24" s="369" t="s">
        <v>26</v>
      </c>
      <c r="B24" s="52" t="s">
        <v>1415</v>
      </c>
      <c r="C24" s="53" t="s">
        <v>48</v>
      </c>
      <c r="D24" s="44" t="s">
        <v>78</v>
      </c>
      <c r="E24" s="585" t="s">
        <v>79</v>
      </c>
      <c r="F24" s="586" t="s">
        <v>80</v>
      </c>
      <c r="G24" s="587">
        <v>1</v>
      </c>
      <c r="H24" s="587" t="s">
        <v>31</v>
      </c>
      <c r="I24" s="587">
        <v>1</v>
      </c>
      <c r="J24" s="45">
        <v>1</v>
      </c>
      <c r="K24" s="822">
        <f t="shared" si="0"/>
        <v>0</v>
      </c>
      <c r="L24" s="844">
        <v>0</v>
      </c>
      <c r="M24" s="845">
        <v>0</v>
      </c>
      <c r="N24" s="845">
        <v>0</v>
      </c>
      <c r="O24" s="845"/>
      <c r="P24" s="845">
        <v>0</v>
      </c>
      <c r="Q24" s="845"/>
      <c r="R24" s="845"/>
      <c r="S24" s="846">
        <v>0</v>
      </c>
      <c r="T24" s="463"/>
      <c r="U24" s="510"/>
      <c r="V24" s="503"/>
      <c r="W24" s="691"/>
      <c r="X24" s="692"/>
      <c r="Y24" s="692"/>
      <c r="Z24" s="693"/>
      <c r="AA24" s="715" t="s">
        <v>62</v>
      </c>
      <c r="AB24" s="9"/>
    </row>
    <row r="25" spans="1:28" ht="63" customHeight="1" x14ac:dyDescent="0.25">
      <c r="A25" s="118" t="s">
        <v>26</v>
      </c>
      <c r="B25" s="119" t="s">
        <v>1415</v>
      </c>
      <c r="C25" s="120" t="s">
        <v>48</v>
      </c>
      <c r="D25" s="58">
        <v>12</v>
      </c>
      <c r="E25" s="380" t="s">
        <v>81</v>
      </c>
      <c r="F25" s="129" t="s">
        <v>82</v>
      </c>
      <c r="G25" s="588">
        <v>1606</v>
      </c>
      <c r="H25" s="588" t="s">
        <v>31</v>
      </c>
      <c r="I25" s="588">
        <v>1927</v>
      </c>
      <c r="J25" s="59"/>
      <c r="K25" s="823">
        <f t="shared" si="0"/>
        <v>0</v>
      </c>
      <c r="L25" s="847">
        <v>0</v>
      </c>
      <c r="M25" s="848">
        <v>0</v>
      </c>
      <c r="N25" s="848">
        <v>0</v>
      </c>
      <c r="O25" s="848"/>
      <c r="P25" s="848">
        <v>0</v>
      </c>
      <c r="Q25" s="848"/>
      <c r="R25" s="848"/>
      <c r="S25" s="849">
        <v>0</v>
      </c>
      <c r="T25" s="484"/>
      <c r="U25" s="515"/>
      <c r="V25" s="485"/>
      <c r="W25" s="486"/>
      <c r="X25" s="712"/>
      <c r="Y25" s="712"/>
      <c r="Z25" s="695"/>
      <c r="AA25" s="696" t="s">
        <v>83</v>
      </c>
    </row>
    <row r="26" spans="1:28" ht="63" customHeight="1" x14ac:dyDescent="0.25">
      <c r="A26" s="126" t="s">
        <v>26</v>
      </c>
      <c r="B26" s="23" t="s">
        <v>1415</v>
      </c>
      <c r="C26" s="24" t="s">
        <v>48</v>
      </c>
      <c r="D26" s="20" t="s">
        <v>84</v>
      </c>
      <c r="E26" s="98" t="s">
        <v>1416</v>
      </c>
      <c r="F26" s="128" t="s">
        <v>82</v>
      </c>
      <c r="G26" s="584">
        <v>1606</v>
      </c>
      <c r="H26" s="584" t="s">
        <v>35</v>
      </c>
      <c r="I26" s="584">
        <v>1606</v>
      </c>
      <c r="J26" s="21">
        <v>1606</v>
      </c>
      <c r="K26" s="821">
        <f t="shared" si="0"/>
        <v>0</v>
      </c>
      <c r="L26" s="840">
        <v>0</v>
      </c>
      <c r="M26" s="841">
        <v>0</v>
      </c>
      <c r="N26" s="841">
        <v>0</v>
      </c>
      <c r="O26" s="841"/>
      <c r="P26" s="841">
        <v>0</v>
      </c>
      <c r="Q26" s="841"/>
      <c r="R26" s="841"/>
      <c r="S26" s="842">
        <v>0</v>
      </c>
      <c r="T26" s="487"/>
      <c r="U26" s="516"/>
      <c r="V26" s="479"/>
      <c r="W26" s="488"/>
      <c r="X26" s="697"/>
      <c r="Y26" s="697"/>
      <c r="Z26" s="698"/>
      <c r="AA26" s="699" t="s">
        <v>83</v>
      </c>
    </row>
    <row r="27" spans="1:28" ht="63" customHeight="1" thickBot="1" x14ac:dyDescent="0.3">
      <c r="A27" s="121" t="s">
        <v>26</v>
      </c>
      <c r="B27" s="122" t="s">
        <v>1415</v>
      </c>
      <c r="C27" s="123" t="s">
        <v>48</v>
      </c>
      <c r="D27" s="30" t="s">
        <v>85</v>
      </c>
      <c r="E27" s="387" t="s">
        <v>86</v>
      </c>
      <c r="F27" s="590" t="s">
        <v>82</v>
      </c>
      <c r="G27" s="589">
        <v>0</v>
      </c>
      <c r="H27" s="589" t="s">
        <v>31</v>
      </c>
      <c r="I27" s="589">
        <v>321</v>
      </c>
      <c r="J27" s="31">
        <v>321</v>
      </c>
      <c r="K27" s="824">
        <f t="shared" si="0"/>
        <v>0</v>
      </c>
      <c r="L27" s="852">
        <v>0</v>
      </c>
      <c r="M27" s="853">
        <v>0</v>
      </c>
      <c r="N27" s="853">
        <v>0</v>
      </c>
      <c r="O27" s="853"/>
      <c r="P27" s="853">
        <v>0</v>
      </c>
      <c r="Q27" s="853"/>
      <c r="R27" s="853"/>
      <c r="S27" s="855">
        <v>0</v>
      </c>
      <c r="T27" s="489"/>
      <c r="U27" s="511"/>
      <c r="V27" s="482"/>
      <c r="W27" s="713"/>
      <c r="X27" s="714"/>
      <c r="Y27" s="714"/>
      <c r="Z27" s="702"/>
      <c r="AA27" s="703" t="s">
        <v>83</v>
      </c>
    </row>
    <row r="28" spans="1:28" ht="63" customHeight="1" thickBot="1" x14ac:dyDescent="0.3">
      <c r="A28" s="369" t="s">
        <v>26</v>
      </c>
      <c r="B28" s="35" t="s">
        <v>1415</v>
      </c>
      <c r="C28" s="36" t="s">
        <v>48</v>
      </c>
      <c r="D28" s="7">
        <v>13</v>
      </c>
      <c r="E28" s="73" t="s">
        <v>87</v>
      </c>
      <c r="F28" s="270" t="s">
        <v>88</v>
      </c>
      <c r="G28" s="570">
        <v>241</v>
      </c>
      <c r="H28" s="570" t="s">
        <v>35</v>
      </c>
      <c r="I28" s="570">
        <v>301</v>
      </c>
      <c r="J28" s="8">
        <v>301</v>
      </c>
      <c r="K28" s="826">
        <f t="shared" si="0"/>
        <v>0</v>
      </c>
      <c r="L28" s="860">
        <v>0</v>
      </c>
      <c r="M28" s="861">
        <v>0</v>
      </c>
      <c r="N28" s="861">
        <v>0</v>
      </c>
      <c r="O28" s="76"/>
      <c r="P28" s="861">
        <v>0</v>
      </c>
      <c r="Q28" s="76"/>
      <c r="R28" s="76"/>
      <c r="S28" s="862">
        <v>0</v>
      </c>
      <c r="T28" s="463"/>
      <c r="U28" s="510"/>
      <c r="V28" s="503"/>
      <c r="W28" s="691"/>
      <c r="X28" s="692"/>
      <c r="Y28" s="692"/>
      <c r="Z28" s="693"/>
      <c r="AA28" s="715" t="s">
        <v>89</v>
      </c>
    </row>
    <row r="29" spans="1:28" ht="74.25" customHeight="1" thickBot="1" x14ac:dyDescent="0.3">
      <c r="A29" s="10" t="s">
        <v>26</v>
      </c>
      <c r="B29" s="33" t="s">
        <v>1415</v>
      </c>
      <c r="C29" s="34" t="s">
        <v>48</v>
      </c>
      <c r="D29" s="13">
        <v>14</v>
      </c>
      <c r="E29" s="571" t="s">
        <v>90</v>
      </c>
      <c r="F29" s="572" t="s">
        <v>91</v>
      </c>
      <c r="G29" s="573">
        <v>0</v>
      </c>
      <c r="H29" s="573" t="s">
        <v>31</v>
      </c>
      <c r="I29" s="573">
        <v>1500</v>
      </c>
      <c r="J29" s="91">
        <v>200</v>
      </c>
      <c r="K29" s="827">
        <f t="shared" si="0"/>
        <v>0</v>
      </c>
      <c r="L29" s="863">
        <v>0</v>
      </c>
      <c r="M29" s="864">
        <v>0</v>
      </c>
      <c r="N29" s="864">
        <v>0</v>
      </c>
      <c r="O29" s="50"/>
      <c r="P29" s="864">
        <v>0</v>
      </c>
      <c r="Q29" s="50"/>
      <c r="R29" s="50"/>
      <c r="S29" s="865">
        <v>0</v>
      </c>
      <c r="T29" s="490">
        <v>1</v>
      </c>
      <c r="U29" s="491" t="s">
        <v>1138</v>
      </c>
      <c r="V29" s="492" t="s">
        <v>1150</v>
      </c>
      <c r="W29" s="689">
        <v>1</v>
      </c>
      <c r="X29" s="688">
        <v>43101</v>
      </c>
      <c r="Y29" s="688">
        <v>43465</v>
      </c>
      <c r="Z29" s="690">
        <v>0</v>
      </c>
      <c r="AA29" s="248" t="s">
        <v>92</v>
      </c>
    </row>
    <row r="30" spans="1:28" ht="63" customHeight="1" thickBot="1" x14ac:dyDescent="0.3">
      <c r="A30" s="369" t="s">
        <v>26</v>
      </c>
      <c r="B30" s="35" t="s">
        <v>1415</v>
      </c>
      <c r="C30" s="36" t="s">
        <v>48</v>
      </c>
      <c r="D30" s="7">
        <v>15</v>
      </c>
      <c r="E30" s="73" t="s">
        <v>93</v>
      </c>
      <c r="F30" s="574" t="s">
        <v>94</v>
      </c>
      <c r="G30" s="570">
        <v>0</v>
      </c>
      <c r="H30" s="570" t="s">
        <v>31</v>
      </c>
      <c r="I30" s="570">
        <v>8</v>
      </c>
      <c r="J30" s="8">
        <v>2</v>
      </c>
      <c r="K30" s="826">
        <f t="shared" si="0"/>
        <v>0</v>
      </c>
      <c r="L30" s="860">
        <v>0</v>
      </c>
      <c r="M30" s="861">
        <v>0</v>
      </c>
      <c r="N30" s="861">
        <v>0</v>
      </c>
      <c r="O30" s="76"/>
      <c r="P30" s="861">
        <v>0</v>
      </c>
      <c r="Q30" s="76"/>
      <c r="R30" s="76"/>
      <c r="S30" s="862">
        <v>0</v>
      </c>
      <c r="T30" s="463">
        <v>1</v>
      </c>
      <c r="U30" s="510" t="s">
        <v>1303</v>
      </c>
      <c r="V30" s="503" t="s">
        <v>1205</v>
      </c>
      <c r="W30" s="691">
        <v>2</v>
      </c>
      <c r="X30" s="692">
        <v>43101</v>
      </c>
      <c r="Y30" s="692">
        <v>43465</v>
      </c>
      <c r="Z30" s="693">
        <v>0</v>
      </c>
      <c r="AA30" s="715" t="s">
        <v>62</v>
      </c>
      <c r="AB30" s="9"/>
    </row>
    <row r="31" spans="1:28" s="9" customFormat="1" ht="63" customHeight="1" thickBot="1" x14ac:dyDescent="0.25">
      <c r="A31" s="371" t="s">
        <v>26</v>
      </c>
      <c r="B31" s="372" t="s">
        <v>1415</v>
      </c>
      <c r="C31" s="373" t="s">
        <v>48</v>
      </c>
      <c r="D31" s="374">
        <v>16</v>
      </c>
      <c r="E31" s="591" t="s">
        <v>95</v>
      </c>
      <c r="F31" s="592" t="s">
        <v>96</v>
      </c>
      <c r="G31" s="593">
        <v>132</v>
      </c>
      <c r="H31" s="593" t="s">
        <v>31</v>
      </c>
      <c r="I31" s="593">
        <v>500</v>
      </c>
      <c r="J31" s="375"/>
      <c r="K31" s="828">
        <f t="shared" si="0"/>
        <v>0</v>
      </c>
      <c r="L31" s="866">
        <v>0</v>
      </c>
      <c r="M31" s="867">
        <v>0</v>
      </c>
      <c r="N31" s="867">
        <v>0</v>
      </c>
      <c r="O31" s="868"/>
      <c r="P31" s="867">
        <v>0</v>
      </c>
      <c r="Q31" s="868"/>
      <c r="R31" s="868"/>
      <c r="S31" s="869">
        <v>0</v>
      </c>
      <c r="T31" s="495">
        <v>1</v>
      </c>
      <c r="U31" s="506" t="s">
        <v>1405</v>
      </c>
      <c r="V31" s="507" t="s">
        <v>1150</v>
      </c>
      <c r="W31" s="720">
        <v>391</v>
      </c>
      <c r="X31" s="721">
        <v>43101</v>
      </c>
      <c r="Y31" s="721">
        <v>43465</v>
      </c>
      <c r="Z31" s="722">
        <v>0</v>
      </c>
      <c r="AA31" s="723" t="s">
        <v>62</v>
      </c>
    </row>
    <row r="32" spans="1:28" s="9" customFormat="1" ht="63" customHeight="1" x14ac:dyDescent="0.2">
      <c r="A32" s="55" t="s">
        <v>26</v>
      </c>
      <c r="B32" s="56" t="s">
        <v>1415</v>
      </c>
      <c r="C32" s="68" t="s">
        <v>97</v>
      </c>
      <c r="D32" s="58">
        <v>17</v>
      </c>
      <c r="E32" s="380" t="s">
        <v>98</v>
      </c>
      <c r="F32" s="392" t="s">
        <v>99</v>
      </c>
      <c r="G32" s="588">
        <v>3</v>
      </c>
      <c r="H32" s="588"/>
      <c r="I32" s="588">
        <v>5</v>
      </c>
      <c r="J32" s="59"/>
      <c r="K32" s="823">
        <f t="shared" si="0"/>
        <v>0</v>
      </c>
      <c r="L32" s="847">
        <v>0</v>
      </c>
      <c r="M32" s="848">
        <v>0</v>
      </c>
      <c r="N32" s="848">
        <v>0</v>
      </c>
      <c r="O32" s="86"/>
      <c r="P32" s="848">
        <v>0</v>
      </c>
      <c r="Q32" s="86"/>
      <c r="R32" s="86"/>
      <c r="S32" s="849">
        <v>0</v>
      </c>
      <c r="T32" s="504"/>
      <c r="U32" s="515"/>
      <c r="V32" s="485"/>
      <c r="W32" s="486"/>
      <c r="X32" s="712"/>
      <c r="Y32" s="712"/>
      <c r="Z32" s="695"/>
      <c r="AA32" s="696" t="s">
        <v>62</v>
      </c>
    </row>
    <row r="33" spans="1:28" s="9" customFormat="1" ht="63" customHeight="1" x14ac:dyDescent="0.2">
      <c r="A33" s="25" t="s">
        <v>26</v>
      </c>
      <c r="B33" s="18" t="s">
        <v>1415</v>
      </c>
      <c r="C33" s="62" t="s">
        <v>97</v>
      </c>
      <c r="D33" s="20" t="s">
        <v>100</v>
      </c>
      <c r="E33" s="98" t="s">
        <v>101</v>
      </c>
      <c r="F33" s="107" t="s">
        <v>99</v>
      </c>
      <c r="G33" s="584">
        <v>3</v>
      </c>
      <c r="H33" s="584" t="s">
        <v>35</v>
      </c>
      <c r="I33" s="584">
        <v>3</v>
      </c>
      <c r="J33" s="21">
        <v>3</v>
      </c>
      <c r="K33" s="821">
        <f t="shared" si="0"/>
        <v>160000000</v>
      </c>
      <c r="L33" s="840">
        <v>160000000</v>
      </c>
      <c r="M33" s="841">
        <v>0</v>
      </c>
      <c r="N33" s="841">
        <v>0</v>
      </c>
      <c r="O33" s="841"/>
      <c r="P33" s="841">
        <v>0</v>
      </c>
      <c r="Q33" s="841"/>
      <c r="R33" s="841"/>
      <c r="S33" s="842">
        <v>0</v>
      </c>
      <c r="T33" s="480">
        <v>1</v>
      </c>
      <c r="U33" s="516" t="s">
        <v>1139</v>
      </c>
      <c r="V33" s="479" t="s">
        <v>1150</v>
      </c>
      <c r="W33" s="480">
        <v>3</v>
      </c>
      <c r="X33" s="697">
        <v>43101</v>
      </c>
      <c r="Y33" s="697">
        <v>43465</v>
      </c>
      <c r="Z33" s="724">
        <v>160000000</v>
      </c>
      <c r="AA33" s="699" t="s">
        <v>62</v>
      </c>
    </row>
    <row r="34" spans="1:28" s="9" customFormat="1" ht="63" customHeight="1" x14ac:dyDescent="0.2">
      <c r="A34" s="25" t="s">
        <v>26</v>
      </c>
      <c r="B34" s="18" t="s">
        <v>1415</v>
      </c>
      <c r="C34" s="62" t="s">
        <v>97</v>
      </c>
      <c r="D34" s="20" t="s">
        <v>100</v>
      </c>
      <c r="E34" s="98" t="s">
        <v>101</v>
      </c>
      <c r="F34" s="107" t="s">
        <v>99</v>
      </c>
      <c r="G34" s="584">
        <v>3</v>
      </c>
      <c r="H34" s="584" t="s">
        <v>35</v>
      </c>
      <c r="I34" s="584">
        <v>3</v>
      </c>
      <c r="J34" s="21"/>
      <c r="K34" s="821">
        <f t="shared" ref="K34:K63" si="1">+L34+M34+N34+O34+P34+Q34+R34+S34</f>
        <v>0</v>
      </c>
      <c r="L34" s="840">
        <v>0</v>
      </c>
      <c r="M34" s="841">
        <v>0</v>
      </c>
      <c r="N34" s="841">
        <v>0</v>
      </c>
      <c r="O34" s="841"/>
      <c r="P34" s="841">
        <v>0</v>
      </c>
      <c r="Q34" s="841"/>
      <c r="R34" s="841"/>
      <c r="S34" s="842">
        <v>0</v>
      </c>
      <c r="T34" s="480">
        <v>2</v>
      </c>
      <c r="U34" s="516" t="s">
        <v>102</v>
      </c>
      <c r="V34" s="479" t="s">
        <v>1150</v>
      </c>
      <c r="W34" s="480">
        <v>3</v>
      </c>
      <c r="X34" s="697">
        <v>43101</v>
      </c>
      <c r="Y34" s="697">
        <v>43465</v>
      </c>
      <c r="Z34" s="698">
        <v>0</v>
      </c>
      <c r="AA34" s="699" t="s">
        <v>62</v>
      </c>
    </row>
    <row r="35" spans="1:28" s="9" customFormat="1" ht="63" customHeight="1" x14ac:dyDescent="0.2">
      <c r="A35" s="25" t="s">
        <v>26</v>
      </c>
      <c r="B35" s="18" t="s">
        <v>1415</v>
      </c>
      <c r="C35" s="62" t="s">
        <v>97</v>
      </c>
      <c r="D35" s="20" t="s">
        <v>100</v>
      </c>
      <c r="E35" s="98" t="s">
        <v>101</v>
      </c>
      <c r="F35" s="107" t="s">
        <v>99</v>
      </c>
      <c r="G35" s="584">
        <v>3</v>
      </c>
      <c r="H35" s="584" t="s">
        <v>35</v>
      </c>
      <c r="I35" s="584">
        <v>3</v>
      </c>
      <c r="J35" s="21">
        <v>3</v>
      </c>
      <c r="K35" s="821">
        <f t="shared" si="1"/>
        <v>0</v>
      </c>
      <c r="L35" s="840">
        <v>0</v>
      </c>
      <c r="M35" s="841">
        <v>0</v>
      </c>
      <c r="N35" s="841">
        <v>0</v>
      </c>
      <c r="O35" s="841"/>
      <c r="P35" s="841">
        <v>0</v>
      </c>
      <c r="Q35" s="841"/>
      <c r="R35" s="841"/>
      <c r="S35" s="842">
        <v>0</v>
      </c>
      <c r="T35" s="480">
        <v>3</v>
      </c>
      <c r="U35" s="516" t="s">
        <v>1140</v>
      </c>
      <c r="V35" s="479" t="s">
        <v>1150</v>
      </c>
      <c r="W35" s="480">
        <v>3</v>
      </c>
      <c r="X35" s="697">
        <v>43101</v>
      </c>
      <c r="Y35" s="697">
        <v>43465</v>
      </c>
      <c r="Z35" s="698">
        <v>0</v>
      </c>
      <c r="AA35" s="699" t="s">
        <v>62</v>
      </c>
    </row>
    <row r="36" spans="1:28" s="9" customFormat="1" ht="63" customHeight="1" thickBot="1" x14ac:dyDescent="0.25">
      <c r="A36" s="27" t="s">
        <v>26</v>
      </c>
      <c r="B36" s="28" t="s">
        <v>1415</v>
      </c>
      <c r="C36" s="61" t="s">
        <v>97</v>
      </c>
      <c r="D36" s="30" t="s">
        <v>103</v>
      </c>
      <c r="E36" s="387" t="s">
        <v>104</v>
      </c>
      <c r="F36" s="579" t="s">
        <v>105</v>
      </c>
      <c r="G36" s="589">
        <v>0</v>
      </c>
      <c r="H36" s="589" t="s">
        <v>31</v>
      </c>
      <c r="I36" s="589">
        <v>2</v>
      </c>
      <c r="J36" s="31"/>
      <c r="K36" s="824">
        <f t="shared" si="1"/>
        <v>0</v>
      </c>
      <c r="L36" s="852">
        <v>0</v>
      </c>
      <c r="M36" s="853">
        <v>0</v>
      </c>
      <c r="N36" s="853">
        <v>0</v>
      </c>
      <c r="O36" s="853"/>
      <c r="P36" s="853">
        <v>0</v>
      </c>
      <c r="Q36" s="853"/>
      <c r="R36" s="853"/>
      <c r="S36" s="855">
        <v>0</v>
      </c>
      <c r="T36" s="505">
        <v>1</v>
      </c>
      <c r="U36" s="511" t="s">
        <v>106</v>
      </c>
      <c r="V36" s="482" t="s">
        <v>1150</v>
      </c>
      <c r="W36" s="713">
        <v>1</v>
      </c>
      <c r="X36" s="714">
        <v>43101</v>
      </c>
      <c r="Y36" s="714">
        <v>43465</v>
      </c>
      <c r="Z36" s="702">
        <v>0</v>
      </c>
      <c r="AA36" s="703" t="s">
        <v>62</v>
      </c>
    </row>
    <row r="37" spans="1:28" ht="63" customHeight="1" thickBot="1" x14ac:dyDescent="0.3">
      <c r="A37" s="369" t="s">
        <v>26</v>
      </c>
      <c r="B37" s="35" t="s">
        <v>1415</v>
      </c>
      <c r="C37" s="6" t="s">
        <v>97</v>
      </c>
      <c r="D37" s="7">
        <v>18</v>
      </c>
      <c r="E37" s="73" t="s">
        <v>107</v>
      </c>
      <c r="F37" s="270" t="s">
        <v>108</v>
      </c>
      <c r="G37" s="570">
        <v>175</v>
      </c>
      <c r="H37" s="570" t="s">
        <v>35</v>
      </c>
      <c r="I37" s="570">
        <v>175</v>
      </c>
      <c r="J37" s="8">
        <v>175</v>
      </c>
      <c r="K37" s="827">
        <f t="shared" si="1"/>
        <v>0</v>
      </c>
      <c r="L37" s="863">
        <v>0</v>
      </c>
      <c r="M37" s="864">
        <v>0</v>
      </c>
      <c r="N37" s="864">
        <v>0</v>
      </c>
      <c r="O37" s="864"/>
      <c r="P37" s="864">
        <v>0</v>
      </c>
      <c r="Q37" s="864"/>
      <c r="R37" s="864"/>
      <c r="S37" s="865">
        <v>0</v>
      </c>
      <c r="T37" s="463"/>
      <c r="U37" s="494"/>
      <c r="V37" s="503"/>
      <c r="W37" s="691"/>
      <c r="X37" s="692"/>
      <c r="Y37" s="692"/>
      <c r="Z37" s="693"/>
      <c r="AA37" s="715" t="s">
        <v>109</v>
      </c>
    </row>
    <row r="38" spans="1:28" ht="63" customHeight="1" thickBot="1" x14ac:dyDescent="0.3">
      <c r="A38" s="10" t="s">
        <v>26</v>
      </c>
      <c r="B38" s="33" t="s">
        <v>1415</v>
      </c>
      <c r="C38" s="12" t="s">
        <v>97</v>
      </c>
      <c r="D38" s="13">
        <v>19</v>
      </c>
      <c r="E38" s="571" t="s">
        <v>110</v>
      </c>
      <c r="F38" s="572" t="s">
        <v>111</v>
      </c>
      <c r="G38" s="573">
        <v>269</v>
      </c>
      <c r="H38" s="573" t="s">
        <v>35</v>
      </c>
      <c r="I38" s="573">
        <v>231</v>
      </c>
      <c r="J38" s="14">
        <v>231</v>
      </c>
      <c r="K38" s="827">
        <f t="shared" si="1"/>
        <v>0</v>
      </c>
      <c r="L38" s="863">
        <v>0</v>
      </c>
      <c r="M38" s="864">
        <v>0</v>
      </c>
      <c r="N38" s="864">
        <v>0</v>
      </c>
      <c r="O38" s="864"/>
      <c r="P38" s="864">
        <v>0</v>
      </c>
      <c r="Q38" s="864"/>
      <c r="R38" s="864"/>
      <c r="S38" s="865">
        <v>0</v>
      </c>
      <c r="T38" s="490"/>
      <c r="U38" s="493"/>
      <c r="V38" s="493"/>
      <c r="W38" s="493"/>
      <c r="X38" s="688"/>
      <c r="Y38" s="688"/>
      <c r="Z38" s="690"/>
      <c r="AA38" s="248" t="s">
        <v>109</v>
      </c>
    </row>
    <row r="39" spans="1:28" ht="63" customHeight="1" thickBot="1" x14ac:dyDescent="0.3">
      <c r="A39" s="369" t="s">
        <v>26</v>
      </c>
      <c r="B39" s="35" t="s">
        <v>1415</v>
      </c>
      <c r="C39" s="6" t="s">
        <v>97</v>
      </c>
      <c r="D39" s="7">
        <v>20</v>
      </c>
      <c r="E39" s="73" t="s">
        <v>1417</v>
      </c>
      <c r="F39" s="574" t="s">
        <v>112</v>
      </c>
      <c r="G39" s="570">
        <v>1140</v>
      </c>
      <c r="H39" s="570" t="s">
        <v>35</v>
      </c>
      <c r="I39" s="570">
        <v>1200</v>
      </c>
      <c r="J39" s="8">
        <v>1200</v>
      </c>
      <c r="K39" s="826">
        <f t="shared" si="1"/>
        <v>0</v>
      </c>
      <c r="L39" s="860">
        <v>0</v>
      </c>
      <c r="M39" s="861">
        <v>0</v>
      </c>
      <c r="N39" s="861">
        <v>0</v>
      </c>
      <c r="O39" s="861"/>
      <c r="P39" s="861">
        <v>0</v>
      </c>
      <c r="Q39" s="861"/>
      <c r="R39" s="861"/>
      <c r="S39" s="862">
        <v>0</v>
      </c>
      <c r="T39" s="463"/>
      <c r="U39" s="494"/>
      <c r="V39" s="494"/>
      <c r="W39" s="494"/>
      <c r="X39" s="692"/>
      <c r="Y39" s="692"/>
      <c r="Z39" s="693"/>
      <c r="AA39" s="715" t="s">
        <v>109</v>
      </c>
    </row>
    <row r="40" spans="1:28" ht="63" customHeight="1" thickBot="1" x14ac:dyDescent="0.3">
      <c r="A40" s="10" t="s">
        <v>26</v>
      </c>
      <c r="B40" s="33" t="s">
        <v>1415</v>
      </c>
      <c r="C40" s="12" t="s">
        <v>97</v>
      </c>
      <c r="D40" s="13">
        <v>21</v>
      </c>
      <c r="E40" s="571" t="s">
        <v>1418</v>
      </c>
      <c r="F40" s="572" t="s">
        <v>113</v>
      </c>
      <c r="G40" s="573">
        <v>2227</v>
      </c>
      <c r="H40" s="573" t="s">
        <v>35</v>
      </c>
      <c r="I40" s="573">
        <v>2300</v>
      </c>
      <c r="J40" s="14">
        <v>2300</v>
      </c>
      <c r="K40" s="827">
        <f t="shared" si="1"/>
        <v>0</v>
      </c>
      <c r="L40" s="863">
        <v>0</v>
      </c>
      <c r="M40" s="864">
        <v>0</v>
      </c>
      <c r="N40" s="864">
        <v>0</v>
      </c>
      <c r="O40" s="50"/>
      <c r="P40" s="864">
        <v>0</v>
      </c>
      <c r="Q40" s="50"/>
      <c r="R40" s="50"/>
      <c r="S40" s="865">
        <v>0</v>
      </c>
      <c r="T40" s="490"/>
      <c r="U40" s="493"/>
      <c r="V40" s="493"/>
      <c r="W40" s="493"/>
      <c r="X40" s="688"/>
      <c r="Y40" s="688"/>
      <c r="Z40" s="690"/>
      <c r="AA40" s="248" t="s">
        <v>109</v>
      </c>
    </row>
    <row r="41" spans="1:28" ht="63" customHeight="1" thickBot="1" x14ac:dyDescent="0.3">
      <c r="A41" s="369" t="s">
        <v>26</v>
      </c>
      <c r="B41" s="35" t="s">
        <v>1415</v>
      </c>
      <c r="C41" s="6" t="s">
        <v>97</v>
      </c>
      <c r="D41" s="7">
        <v>22</v>
      </c>
      <c r="E41" s="73" t="s">
        <v>1419</v>
      </c>
      <c r="F41" s="574" t="s">
        <v>114</v>
      </c>
      <c r="G41" s="570">
        <v>554</v>
      </c>
      <c r="H41" s="570" t="s">
        <v>35</v>
      </c>
      <c r="I41" s="570">
        <v>600</v>
      </c>
      <c r="J41" s="8">
        <v>600</v>
      </c>
      <c r="K41" s="827">
        <f t="shared" si="1"/>
        <v>0</v>
      </c>
      <c r="L41" s="863">
        <v>0</v>
      </c>
      <c r="M41" s="864">
        <v>0</v>
      </c>
      <c r="N41" s="864">
        <v>0</v>
      </c>
      <c r="O41" s="50"/>
      <c r="P41" s="864">
        <v>0</v>
      </c>
      <c r="Q41" s="50"/>
      <c r="R41" s="50"/>
      <c r="S41" s="865">
        <v>0</v>
      </c>
      <c r="T41" s="490"/>
      <c r="U41" s="493"/>
      <c r="V41" s="493"/>
      <c r="W41" s="493"/>
      <c r="X41" s="688"/>
      <c r="Y41" s="688"/>
      <c r="Z41" s="693"/>
      <c r="AA41" s="715" t="s">
        <v>109</v>
      </c>
    </row>
    <row r="42" spans="1:28" ht="63" customHeight="1" thickBot="1" x14ac:dyDescent="0.3">
      <c r="A42" s="371" t="s">
        <v>26</v>
      </c>
      <c r="B42" s="372" t="s">
        <v>1415</v>
      </c>
      <c r="C42" s="376" t="s">
        <v>97</v>
      </c>
      <c r="D42" s="374">
        <v>23</v>
      </c>
      <c r="E42" s="591" t="s">
        <v>1420</v>
      </c>
      <c r="F42" s="594" t="s">
        <v>115</v>
      </c>
      <c r="G42" s="593">
        <v>4191</v>
      </c>
      <c r="H42" s="593" t="s">
        <v>35</v>
      </c>
      <c r="I42" s="593">
        <v>4300</v>
      </c>
      <c r="J42" s="375">
        <v>4300</v>
      </c>
      <c r="K42" s="826">
        <f t="shared" si="1"/>
        <v>0</v>
      </c>
      <c r="L42" s="860">
        <v>0</v>
      </c>
      <c r="M42" s="861">
        <v>0</v>
      </c>
      <c r="N42" s="861">
        <v>0</v>
      </c>
      <c r="O42" s="76"/>
      <c r="P42" s="861">
        <v>0</v>
      </c>
      <c r="Q42" s="76"/>
      <c r="R42" s="76"/>
      <c r="S42" s="862">
        <v>0</v>
      </c>
      <c r="T42" s="463"/>
      <c r="U42" s="494"/>
      <c r="V42" s="494"/>
      <c r="W42" s="494"/>
      <c r="X42" s="692"/>
      <c r="Y42" s="692"/>
      <c r="Z42" s="722"/>
      <c r="AA42" s="723" t="s">
        <v>109</v>
      </c>
    </row>
    <row r="43" spans="1:28" ht="63" customHeight="1" x14ac:dyDescent="0.25">
      <c r="A43" s="55" t="s">
        <v>26</v>
      </c>
      <c r="B43" s="56" t="s">
        <v>1415</v>
      </c>
      <c r="C43" s="68" t="s">
        <v>97</v>
      </c>
      <c r="D43" s="58">
        <v>24</v>
      </c>
      <c r="E43" s="380" t="s">
        <v>116</v>
      </c>
      <c r="F43" s="129" t="s">
        <v>117</v>
      </c>
      <c r="G43" s="588">
        <v>23</v>
      </c>
      <c r="H43" s="588" t="s">
        <v>35</v>
      </c>
      <c r="I43" s="588">
        <v>25</v>
      </c>
      <c r="J43" s="59">
        <v>25</v>
      </c>
      <c r="K43" s="823">
        <f t="shared" si="1"/>
        <v>1000000000</v>
      </c>
      <c r="L43" s="847">
        <v>1000000000</v>
      </c>
      <c r="M43" s="848">
        <v>0</v>
      </c>
      <c r="N43" s="848">
        <v>0</v>
      </c>
      <c r="O43" s="86"/>
      <c r="P43" s="848">
        <v>0</v>
      </c>
      <c r="Q43" s="86"/>
      <c r="R43" s="86"/>
      <c r="S43" s="849">
        <v>0</v>
      </c>
      <c r="T43" s="497">
        <v>1</v>
      </c>
      <c r="U43" s="484" t="s">
        <v>1141</v>
      </c>
      <c r="V43" s="484" t="s">
        <v>59</v>
      </c>
      <c r="W43" s="484">
        <v>100</v>
      </c>
      <c r="X43" s="712">
        <v>43101</v>
      </c>
      <c r="Y43" s="712">
        <v>43465</v>
      </c>
      <c r="Z43" s="695">
        <v>500000000</v>
      </c>
      <c r="AA43" s="696" t="s">
        <v>109</v>
      </c>
    </row>
    <row r="44" spans="1:28" ht="63" customHeight="1" thickBot="1" x14ac:dyDescent="0.3">
      <c r="A44" s="377" t="s">
        <v>26</v>
      </c>
      <c r="B44" s="52" t="s">
        <v>1415</v>
      </c>
      <c r="C44" s="63" t="s">
        <v>97</v>
      </c>
      <c r="D44" s="44">
        <v>24</v>
      </c>
      <c r="E44" s="585" t="s">
        <v>116</v>
      </c>
      <c r="F44" s="277" t="s">
        <v>117</v>
      </c>
      <c r="G44" s="587">
        <v>23</v>
      </c>
      <c r="H44" s="587" t="s">
        <v>35</v>
      </c>
      <c r="I44" s="587">
        <v>25</v>
      </c>
      <c r="J44" s="45">
        <v>25</v>
      </c>
      <c r="K44" s="822">
        <f t="shared" si="1"/>
        <v>0</v>
      </c>
      <c r="L44" s="844">
        <v>0</v>
      </c>
      <c r="M44" s="845">
        <v>0</v>
      </c>
      <c r="N44" s="845">
        <v>0</v>
      </c>
      <c r="O44" s="46"/>
      <c r="P44" s="845">
        <v>0</v>
      </c>
      <c r="Q44" s="46"/>
      <c r="R44" s="46"/>
      <c r="S44" s="846">
        <v>0</v>
      </c>
      <c r="T44" s="498">
        <v>2</v>
      </c>
      <c r="U44" s="499" t="s">
        <v>1142</v>
      </c>
      <c r="V44" s="499" t="s">
        <v>59</v>
      </c>
      <c r="W44" s="499">
        <v>100</v>
      </c>
      <c r="X44" s="710">
        <v>43101</v>
      </c>
      <c r="Y44" s="710">
        <v>43465</v>
      </c>
      <c r="Z44" s="711">
        <v>500000000</v>
      </c>
      <c r="AA44" s="725" t="s">
        <v>109</v>
      </c>
    </row>
    <row r="45" spans="1:28" s="9" customFormat="1" ht="84" customHeight="1" x14ac:dyDescent="0.2">
      <c r="A45" s="55" t="s">
        <v>26</v>
      </c>
      <c r="B45" s="56" t="s">
        <v>1415</v>
      </c>
      <c r="C45" s="68" t="s">
        <v>97</v>
      </c>
      <c r="D45" s="58">
        <v>25</v>
      </c>
      <c r="E45" s="380" t="s">
        <v>118</v>
      </c>
      <c r="F45" s="129" t="s">
        <v>119</v>
      </c>
      <c r="G45" s="588">
        <v>30</v>
      </c>
      <c r="H45" s="588" t="s">
        <v>31</v>
      </c>
      <c r="I45" s="588">
        <v>20</v>
      </c>
      <c r="J45" s="59">
        <v>6</v>
      </c>
      <c r="K45" s="823">
        <f t="shared" si="1"/>
        <v>0</v>
      </c>
      <c r="L45" s="847">
        <v>0</v>
      </c>
      <c r="M45" s="848">
        <v>0</v>
      </c>
      <c r="N45" s="848">
        <v>0</v>
      </c>
      <c r="O45" s="86"/>
      <c r="P45" s="848">
        <v>0</v>
      </c>
      <c r="Q45" s="86"/>
      <c r="R45" s="86"/>
      <c r="S45" s="849">
        <v>0</v>
      </c>
      <c r="T45" s="504">
        <v>1</v>
      </c>
      <c r="U45" s="485" t="s">
        <v>1143</v>
      </c>
      <c r="V45" s="485" t="s">
        <v>59</v>
      </c>
      <c r="W45" s="726">
        <v>5</v>
      </c>
      <c r="X45" s="712">
        <v>43101</v>
      </c>
      <c r="Y45" s="712">
        <v>43465</v>
      </c>
      <c r="Z45" s="695">
        <v>0</v>
      </c>
      <c r="AA45" s="696" t="s">
        <v>62</v>
      </c>
    </row>
    <row r="46" spans="1:28" ht="63" customHeight="1" x14ac:dyDescent="0.25">
      <c r="A46" s="25" t="s">
        <v>26</v>
      </c>
      <c r="B46" s="18" t="s">
        <v>1415</v>
      </c>
      <c r="C46" s="62" t="s">
        <v>97</v>
      </c>
      <c r="D46" s="20">
        <v>25</v>
      </c>
      <c r="E46" s="98" t="s">
        <v>118</v>
      </c>
      <c r="F46" s="128" t="s">
        <v>119</v>
      </c>
      <c r="G46" s="584">
        <v>30</v>
      </c>
      <c r="H46" s="584" t="s">
        <v>31</v>
      </c>
      <c r="I46" s="584">
        <v>20</v>
      </c>
      <c r="J46" s="21">
        <v>6</v>
      </c>
      <c r="K46" s="821">
        <f t="shared" si="1"/>
        <v>0</v>
      </c>
      <c r="L46" s="840">
        <v>0</v>
      </c>
      <c r="M46" s="841">
        <v>0</v>
      </c>
      <c r="N46" s="841">
        <v>0</v>
      </c>
      <c r="O46" s="51"/>
      <c r="P46" s="841">
        <v>0</v>
      </c>
      <c r="Q46" s="51"/>
      <c r="R46" s="51"/>
      <c r="S46" s="842">
        <v>0</v>
      </c>
      <c r="T46" s="480">
        <v>2</v>
      </c>
      <c r="U46" s="479" t="s">
        <v>1178</v>
      </c>
      <c r="V46" s="479" t="s">
        <v>1150</v>
      </c>
      <c r="W46" s="488">
        <v>1</v>
      </c>
      <c r="X46" s="697">
        <v>43101</v>
      </c>
      <c r="Y46" s="697">
        <v>43465</v>
      </c>
      <c r="Z46" s="698">
        <v>0</v>
      </c>
      <c r="AA46" s="699" t="s">
        <v>62</v>
      </c>
      <c r="AB46" s="9"/>
    </row>
    <row r="47" spans="1:28" s="9" customFormat="1" ht="69" customHeight="1" thickBot="1" x14ac:dyDescent="0.25">
      <c r="A47" s="27" t="s">
        <v>26</v>
      </c>
      <c r="B47" s="28" t="s">
        <v>1415</v>
      </c>
      <c r="C47" s="61" t="s">
        <v>97</v>
      </c>
      <c r="D47" s="30">
        <v>25</v>
      </c>
      <c r="E47" s="387" t="s">
        <v>118</v>
      </c>
      <c r="F47" s="590" t="s">
        <v>119</v>
      </c>
      <c r="G47" s="589">
        <v>30</v>
      </c>
      <c r="H47" s="589" t="s">
        <v>31</v>
      </c>
      <c r="I47" s="589">
        <v>20</v>
      </c>
      <c r="J47" s="31">
        <v>6</v>
      </c>
      <c r="K47" s="824">
        <f t="shared" si="1"/>
        <v>0</v>
      </c>
      <c r="L47" s="852">
        <v>0</v>
      </c>
      <c r="M47" s="853">
        <v>0</v>
      </c>
      <c r="N47" s="853">
        <v>0</v>
      </c>
      <c r="O47" s="84"/>
      <c r="P47" s="853">
        <v>0</v>
      </c>
      <c r="Q47" s="84"/>
      <c r="R47" s="84"/>
      <c r="S47" s="855">
        <v>0</v>
      </c>
      <c r="T47" s="505">
        <v>3</v>
      </c>
      <c r="U47" s="511" t="s">
        <v>1144</v>
      </c>
      <c r="V47" s="482" t="s">
        <v>1150</v>
      </c>
      <c r="W47" s="713">
        <v>1</v>
      </c>
      <c r="X47" s="714">
        <v>43101</v>
      </c>
      <c r="Y47" s="714">
        <v>43465</v>
      </c>
      <c r="Z47" s="702">
        <v>0</v>
      </c>
      <c r="AA47" s="703" t="s">
        <v>62</v>
      </c>
    </row>
    <row r="48" spans="1:28" s="9" customFormat="1" ht="63" customHeight="1" thickBot="1" x14ac:dyDescent="0.25">
      <c r="A48" s="378" t="s">
        <v>26</v>
      </c>
      <c r="B48" s="135" t="s">
        <v>1415</v>
      </c>
      <c r="C48" s="379" t="s">
        <v>97</v>
      </c>
      <c r="D48" s="137">
        <v>26</v>
      </c>
      <c r="E48" s="73" t="s">
        <v>120</v>
      </c>
      <c r="F48" s="574" t="s">
        <v>121</v>
      </c>
      <c r="G48" s="595">
        <v>0</v>
      </c>
      <c r="H48" s="595" t="s">
        <v>31</v>
      </c>
      <c r="I48" s="595">
        <v>1</v>
      </c>
      <c r="J48" s="138">
        <v>0.1</v>
      </c>
      <c r="K48" s="826">
        <f t="shared" si="1"/>
        <v>40000000</v>
      </c>
      <c r="L48" s="860">
        <v>40000000</v>
      </c>
      <c r="M48" s="861">
        <v>0</v>
      </c>
      <c r="N48" s="861">
        <v>0</v>
      </c>
      <c r="O48" s="861"/>
      <c r="P48" s="861">
        <v>0</v>
      </c>
      <c r="Q48" s="861"/>
      <c r="R48" s="861"/>
      <c r="S48" s="862">
        <v>0</v>
      </c>
      <c r="T48" s="463">
        <v>1</v>
      </c>
      <c r="U48" s="510" t="s">
        <v>1179</v>
      </c>
      <c r="V48" s="503" t="s">
        <v>59</v>
      </c>
      <c r="W48" s="691">
        <v>100</v>
      </c>
      <c r="X48" s="692">
        <v>43101</v>
      </c>
      <c r="Y48" s="692">
        <v>43465</v>
      </c>
      <c r="Z48" s="693">
        <v>40000000</v>
      </c>
      <c r="AA48" s="715" t="s">
        <v>32</v>
      </c>
    </row>
    <row r="49" spans="1:28" ht="72.75" customHeight="1" x14ac:dyDescent="0.25">
      <c r="A49" s="55" t="s">
        <v>26</v>
      </c>
      <c r="B49" s="56" t="s">
        <v>1415</v>
      </c>
      <c r="C49" s="68" t="s">
        <v>97</v>
      </c>
      <c r="D49" s="58">
        <v>27</v>
      </c>
      <c r="E49" s="380" t="s">
        <v>122</v>
      </c>
      <c r="F49" s="129" t="s">
        <v>123</v>
      </c>
      <c r="G49" s="588">
        <v>1</v>
      </c>
      <c r="H49" s="588"/>
      <c r="I49" s="588">
        <v>2</v>
      </c>
      <c r="J49" s="59"/>
      <c r="K49" s="823">
        <f t="shared" si="1"/>
        <v>0</v>
      </c>
      <c r="L49" s="847">
        <v>0</v>
      </c>
      <c r="M49" s="848">
        <v>0</v>
      </c>
      <c r="N49" s="848">
        <v>0</v>
      </c>
      <c r="O49" s="848"/>
      <c r="P49" s="848">
        <v>0</v>
      </c>
      <c r="Q49" s="848"/>
      <c r="R49" s="848"/>
      <c r="S49" s="849">
        <v>0</v>
      </c>
      <c r="T49" s="504"/>
      <c r="U49" s="515"/>
      <c r="V49" s="485"/>
      <c r="W49" s="486"/>
      <c r="X49" s="712"/>
      <c r="Y49" s="727"/>
      <c r="Z49" s="695"/>
      <c r="AA49" s="696" t="s">
        <v>32</v>
      </c>
      <c r="AB49" s="9"/>
    </row>
    <row r="50" spans="1:28" s="9" customFormat="1" ht="71.25" customHeight="1" x14ac:dyDescent="0.2">
      <c r="A50" s="25" t="s">
        <v>26</v>
      </c>
      <c r="B50" s="18" t="s">
        <v>1415</v>
      </c>
      <c r="C50" s="62" t="s">
        <v>97</v>
      </c>
      <c r="D50" s="20" t="s">
        <v>124</v>
      </c>
      <c r="E50" s="98" t="s">
        <v>1421</v>
      </c>
      <c r="F50" s="128" t="s">
        <v>123</v>
      </c>
      <c r="G50" s="584">
        <v>1</v>
      </c>
      <c r="H50" s="584" t="s">
        <v>35</v>
      </c>
      <c r="I50" s="584">
        <v>1</v>
      </c>
      <c r="J50" s="21">
        <v>1</v>
      </c>
      <c r="K50" s="821">
        <f t="shared" si="1"/>
        <v>0</v>
      </c>
      <c r="L50" s="840">
        <v>0</v>
      </c>
      <c r="M50" s="841">
        <v>0</v>
      </c>
      <c r="N50" s="841">
        <v>0</v>
      </c>
      <c r="O50" s="841"/>
      <c r="P50" s="841">
        <v>0</v>
      </c>
      <c r="Q50" s="841"/>
      <c r="R50" s="841"/>
      <c r="S50" s="842">
        <v>0</v>
      </c>
      <c r="T50" s="480"/>
      <c r="U50" s="516"/>
      <c r="V50" s="479"/>
      <c r="W50" s="488"/>
      <c r="X50" s="697"/>
      <c r="Y50" s="728"/>
      <c r="Z50" s="698"/>
      <c r="AA50" s="699" t="s">
        <v>32</v>
      </c>
    </row>
    <row r="51" spans="1:28" ht="84.75" customHeight="1" thickBot="1" x14ac:dyDescent="0.3">
      <c r="A51" s="27" t="s">
        <v>26</v>
      </c>
      <c r="B51" s="28" t="s">
        <v>1415</v>
      </c>
      <c r="C51" s="61" t="s">
        <v>97</v>
      </c>
      <c r="D51" s="30" t="s">
        <v>125</v>
      </c>
      <c r="E51" s="387" t="s">
        <v>126</v>
      </c>
      <c r="F51" s="590" t="s">
        <v>80</v>
      </c>
      <c r="G51" s="589">
        <v>1</v>
      </c>
      <c r="H51" s="589" t="s">
        <v>31</v>
      </c>
      <c r="I51" s="589">
        <v>1</v>
      </c>
      <c r="J51" s="31"/>
      <c r="K51" s="824">
        <f t="shared" si="1"/>
        <v>0</v>
      </c>
      <c r="L51" s="852">
        <v>0</v>
      </c>
      <c r="M51" s="853">
        <v>0</v>
      </c>
      <c r="N51" s="853">
        <v>0</v>
      </c>
      <c r="O51" s="870"/>
      <c r="P51" s="853">
        <v>0</v>
      </c>
      <c r="Q51" s="870"/>
      <c r="R51" s="870"/>
      <c r="S51" s="855">
        <v>0</v>
      </c>
      <c r="T51" s="505"/>
      <c r="U51" s="511"/>
      <c r="V51" s="482"/>
      <c r="W51" s="713"/>
      <c r="X51" s="714"/>
      <c r="Y51" s="729"/>
      <c r="Z51" s="702"/>
      <c r="AA51" s="703" t="s">
        <v>32</v>
      </c>
      <c r="AB51" s="9"/>
    </row>
    <row r="52" spans="1:28" ht="96.75" customHeight="1" thickBot="1" x14ac:dyDescent="0.3">
      <c r="A52" s="369" t="s">
        <v>26</v>
      </c>
      <c r="B52" s="35" t="s">
        <v>1415</v>
      </c>
      <c r="C52" s="6" t="s">
        <v>97</v>
      </c>
      <c r="D52" s="7">
        <v>28</v>
      </c>
      <c r="E52" s="73" t="s">
        <v>127</v>
      </c>
      <c r="F52" s="270" t="s">
        <v>128</v>
      </c>
      <c r="G52" s="570">
        <v>0</v>
      </c>
      <c r="H52" s="570" t="s">
        <v>31</v>
      </c>
      <c r="I52" s="570">
        <v>1</v>
      </c>
      <c r="J52" s="8">
        <v>0.25</v>
      </c>
      <c r="K52" s="826">
        <f t="shared" si="1"/>
        <v>300000000</v>
      </c>
      <c r="L52" s="860">
        <v>300000000</v>
      </c>
      <c r="M52" s="861">
        <v>0</v>
      </c>
      <c r="N52" s="861">
        <v>0</v>
      </c>
      <c r="O52" s="861"/>
      <c r="P52" s="861">
        <v>0</v>
      </c>
      <c r="Q52" s="861"/>
      <c r="R52" s="861"/>
      <c r="S52" s="862">
        <v>0</v>
      </c>
      <c r="T52" s="463">
        <v>1</v>
      </c>
      <c r="U52" s="494" t="s">
        <v>1181</v>
      </c>
      <c r="V52" s="503" t="s">
        <v>59</v>
      </c>
      <c r="W52" s="691">
        <v>100</v>
      </c>
      <c r="X52" s="692">
        <v>43101</v>
      </c>
      <c r="Y52" s="692">
        <v>43465</v>
      </c>
      <c r="Z52" s="693">
        <v>300000000</v>
      </c>
      <c r="AA52" s="715" t="s">
        <v>1180</v>
      </c>
      <c r="AB52" s="9"/>
    </row>
    <row r="53" spans="1:28" ht="63" customHeight="1" x14ac:dyDescent="0.25">
      <c r="A53" s="118" t="s">
        <v>26</v>
      </c>
      <c r="B53" s="119" t="s">
        <v>1415</v>
      </c>
      <c r="C53" s="103" t="s">
        <v>97</v>
      </c>
      <c r="D53" s="58">
        <v>29</v>
      </c>
      <c r="E53" s="380" t="s">
        <v>129</v>
      </c>
      <c r="F53" s="129" t="s">
        <v>130</v>
      </c>
      <c r="G53" s="588">
        <v>4849</v>
      </c>
      <c r="H53" s="588" t="s">
        <v>31</v>
      </c>
      <c r="I53" s="588">
        <v>5819</v>
      </c>
      <c r="J53" s="59"/>
      <c r="K53" s="823">
        <f t="shared" si="1"/>
        <v>0</v>
      </c>
      <c r="L53" s="847">
        <v>0</v>
      </c>
      <c r="M53" s="848">
        <v>0</v>
      </c>
      <c r="N53" s="848">
        <v>0</v>
      </c>
      <c r="O53" s="848"/>
      <c r="P53" s="848">
        <v>0</v>
      </c>
      <c r="Q53" s="848"/>
      <c r="R53" s="848"/>
      <c r="S53" s="849">
        <v>0</v>
      </c>
      <c r="T53" s="484"/>
      <c r="U53" s="515"/>
      <c r="V53" s="485"/>
      <c r="W53" s="486"/>
      <c r="X53" s="712"/>
      <c r="Y53" s="727"/>
      <c r="Z53" s="695"/>
      <c r="AA53" s="696" t="s">
        <v>83</v>
      </c>
    </row>
    <row r="54" spans="1:28" s="9" customFormat="1" ht="63" customHeight="1" x14ac:dyDescent="0.25">
      <c r="A54" s="126" t="s">
        <v>26</v>
      </c>
      <c r="B54" s="23" t="s">
        <v>1415</v>
      </c>
      <c r="C54" s="71" t="s">
        <v>97</v>
      </c>
      <c r="D54" s="20" t="s">
        <v>131</v>
      </c>
      <c r="E54" s="98" t="s">
        <v>132</v>
      </c>
      <c r="F54" s="128" t="s">
        <v>130</v>
      </c>
      <c r="G54" s="584">
        <v>4849</v>
      </c>
      <c r="H54" s="584" t="s">
        <v>35</v>
      </c>
      <c r="I54" s="584">
        <v>4849</v>
      </c>
      <c r="J54" s="21">
        <v>4849</v>
      </c>
      <c r="K54" s="821">
        <f t="shared" si="1"/>
        <v>0</v>
      </c>
      <c r="L54" s="840">
        <v>0</v>
      </c>
      <c r="M54" s="841">
        <v>0</v>
      </c>
      <c r="N54" s="841">
        <v>0</v>
      </c>
      <c r="O54" s="841"/>
      <c r="P54" s="841">
        <v>0</v>
      </c>
      <c r="Q54" s="841"/>
      <c r="R54" s="841"/>
      <c r="S54" s="842">
        <v>0</v>
      </c>
      <c r="T54" s="487"/>
      <c r="U54" s="516"/>
      <c r="V54" s="479"/>
      <c r="W54" s="488"/>
      <c r="X54" s="697"/>
      <c r="Y54" s="697"/>
      <c r="Z54" s="698"/>
      <c r="AA54" s="699" t="s">
        <v>83</v>
      </c>
      <c r="AB54" s="3"/>
    </row>
    <row r="55" spans="1:28" s="9" customFormat="1" ht="63" customHeight="1" thickBot="1" x14ac:dyDescent="0.3">
      <c r="A55" s="121" t="s">
        <v>26</v>
      </c>
      <c r="B55" s="122" t="s">
        <v>1415</v>
      </c>
      <c r="C55" s="106" t="s">
        <v>97</v>
      </c>
      <c r="D55" s="30" t="s">
        <v>133</v>
      </c>
      <c r="E55" s="387" t="s">
        <v>134</v>
      </c>
      <c r="F55" s="590" t="s">
        <v>135</v>
      </c>
      <c r="G55" s="589">
        <v>0</v>
      </c>
      <c r="H55" s="589" t="s">
        <v>31</v>
      </c>
      <c r="I55" s="589">
        <v>970</v>
      </c>
      <c r="J55" s="31">
        <v>970</v>
      </c>
      <c r="K55" s="824">
        <f t="shared" si="1"/>
        <v>0</v>
      </c>
      <c r="L55" s="852">
        <v>0</v>
      </c>
      <c r="M55" s="853">
        <v>0</v>
      </c>
      <c r="N55" s="853">
        <v>0</v>
      </c>
      <c r="O55" s="854"/>
      <c r="P55" s="853">
        <v>0</v>
      </c>
      <c r="Q55" s="854"/>
      <c r="R55" s="854"/>
      <c r="S55" s="855">
        <v>0</v>
      </c>
      <c r="T55" s="489"/>
      <c r="U55" s="511"/>
      <c r="V55" s="482"/>
      <c r="W55" s="713"/>
      <c r="X55" s="714"/>
      <c r="Y55" s="729"/>
      <c r="Z55" s="702"/>
      <c r="AA55" s="703" t="s">
        <v>83</v>
      </c>
      <c r="AB55" s="3"/>
    </row>
    <row r="56" spans="1:28" ht="105" customHeight="1" x14ac:dyDescent="0.25">
      <c r="A56" s="401" t="s">
        <v>26</v>
      </c>
      <c r="B56" s="38" t="s">
        <v>1415</v>
      </c>
      <c r="C56" s="72" t="s">
        <v>97</v>
      </c>
      <c r="D56" s="39">
        <v>30</v>
      </c>
      <c r="E56" s="581" t="s">
        <v>136</v>
      </c>
      <c r="F56" s="220" t="s">
        <v>137</v>
      </c>
      <c r="G56" s="583">
        <v>1755</v>
      </c>
      <c r="H56" s="583" t="s">
        <v>31</v>
      </c>
      <c r="I56" s="583">
        <v>2106</v>
      </c>
      <c r="J56" s="40"/>
      <c r="K56" s="825">
        <f t="shared" si="1"/>
        <v>0</v>
      </c>
      <c r="L56" s="856">
        <v>0</v>
      </c>
      <c r="M56" s="857">
        <v>0</v>
      </c>
      <c r="N56" s="857">
        <v>0</v>
      </c>
      <c r="O56" s="857"/>
      <c r="P56" s="857">
        <v>0</v>
      </c>
      <c r="Q56" s="857"/>
      <c r="R56" s="857"/>
      <c r="S56" s="859">
        <v>0</v>
      </c>
      <c r="T56" s="500"/>
      <c r="U56" s="523"/>
      <c r="V56" s="501"/>
      <c r="W56" s="704"/>
      <c r="X56" s="705"/>
      <c r="Y56" s="730"/>
      <c r="Z56" s="706"/>
      <c r="AA56" s="707" t="s">
        <v>83</v>
      </c>
    </row>
    <row r="57" spans="1:28" ht="69" customHeight="1" x14ac:dyDescent="0.25">
      <c r="A57" s="126" t="s">
        <v>26</v>
      </c>
      <c r="B57" s="23" t="s">
        <v>1415</v>
      </c>
      <c r="C57" s="71" t="s">
        <v>97</v>
      </c>
      <c r="D57" s="20" t="s">
        <v>138</v>
      </c>
      <c r="E57" s="98" t="s">
        <v>139</v>
      </c>
      <c r="F57" s="128" t="s">
        <v>137</v>
      </c>
      <c r="G57" s="584">
        <v>1755</v>
      </c>
      <c r="H57" s="584" t="s">
        <v>35</v>
      </c>
      <c r="I57" s="584">
        <v>1755</v>
      </c>
      <c r="J57" s="21">
        <v>1755</v>
      </c>
      <c r="K57" s="821">
        <f t="shared" si="1"/>
        <v>0</v>
      </c>
      <c r="L57" s="840">
        <v>0</v>
      </c>
      <c r="M57" s="841">
        <v>0</v>
      </c>
      <c r="N57" s="841">
        <v>0</v>
      </c>
      <c r="O57" s="841"/>
      <c r="P57" s="841">
        <v>0</v>
      </c>
      <c r="Q57" s="841"/>
      <c r="R57" s="841"/>
      <c r="S57" s="842">
        <v>0</v>
      </c>
      <c r="T57" s="502"/>
      <c r="U57" s="516"/>
      <c r="V57" s="479"/>
      <c r="W57" s="488"/>
      <c r="X57" s="697"/>
      <c r="Y57" s="697"/>
      <c r="Z57" s="698"/>
      <c r="AA57" s="699" t="s">
        <v>83</v>
      </c>
    </row>
    <row r="58" spans="1:28" ht="63" customHeight="1" x14ac:dyDescent="0.25">
      <c r="A58" s="126" t="s">
        <v>26</v>
      </c>
      <c r="B58" s="23" t="s">
        <v>1415</v>
      </c>
      <c r="C58" s="71" t="s">
        <v>97</v>
      </c>
      <c r="D58" s="20" t="s">
        <v>140</v>
      </c>
      <c r="E58" s="98" t="s">
        <v>141</v>
      </c>
      <c r="F58" s="128" t="s">
        <v>142</v>
      </c>
      <c r="G58" s="584">
        <v>0</v>
      </c>
      <c r="H58" s="584" t="s">
        <v>31</v>
      </c>
      <c r="I58" s="584">
        <v>351</v>
      </c>
      <c r="J58" s="21">
        <v>351</v>
      </c>
      <c r="K58" s="821">
        <f t="shared" si="1"/>
        <v>0</v>
      </c>
      <c r="L58" s="840">
        <v>0</v>
      </c>
      <c r="M58" s="841">
        <v>0</v>
      </c>
      <c r="N58" s="841">
        <v>0</v>
      </c>
      <c r="O58" s="841"/>
      <c r="P58" s="841">
        <v>0</v>
      </c>
      <c r="Q58" s="841"/>
      <c r="R58" s="841"/>
      <c r="S58" s="842">
        <v>0</v>
      </c>
      <c r="T58" s="502"/>
      <c r="U58" s="516"/>
      <c r="V58" s="479"/>
      <c r="W58" s="488"/>
      <c r="X58" s="697"/>
      <c r="Y58" s="728"/>
      <c r="Z58" s="698"/>
      <c r="AA58" s="699" t="s">
        <v>83</v>
      </c>
    </row>
    <row r="59" spans="1:28" ht="63" customHeight="1" thickBot="1" x14ac:dyDescent="0.3">
      <c r="A59" s="377" t="s">
        <v>26</v>
      </c>
      <c r="B59" s="52" t="s">
        <v>1415</v>
      </c>
      <c r="C59" s="63" t="s">
        <v>97</v>
      </c>
      <c r="D59" s="44">
        <v>31</v>
      </c>
      <c r="E59" s="585" t="s">
        <v>143</v>
      </c>
      <c r="F59" s="277" t="s">
        <v>144</v>
      </c>
      <c r="G59" s="587">
        <v>834</v>
      </c>
      <c r="H59" s="587" t="s">
        <v>31</v>
      </c>
      <c r="I59" s="587">
        <v>1043</v>
      </c>
      <c r="J59" s="45">
        <v>1043</v>
      </c>
      <c r="K59" s="822">
        <f t="shared" si="1"/>
        <v>0</v>
      </c>
      <c r="L59" s="844">
        <v>0</v>
      </c>
      <c r="M59" s="845">
        <v>0</v>
      </c>
      <c r="N59" s="845">
        <v>0</v>
      </c>
      <c r="O59" s="845"/>
      <c r="P59" s="845">
        <v>0</v>
      </c>
      <c r="Q59" s="845"/>
      <c r="R59" s="845"/>
      <c r="S59" s="846">
        <v>0</v>
      </c>
      <c r="T59" s="498"/>
      <c r="U59" s="518"/>
      <c r="V59" s="708"/>
      <c r="W59" s="709"/>
      <c r="X59" s="710"/>
      <c r="Y59" s="731"/>
      <c r="Z59" s="711"/>
      <c r="AA59" s="725" t="s">
        <v>89</v>
      </c>
    </row>
    <row r="60" spans="1:28" ht="63" customHeight="1" thickBot="1" x14ac:dyDescent="0.3">
      <c r="A60" s="10" t="s">
        <v>26</v>
      </c>
      <c r="B60" s="33" t="s">
        <v>1415</v>
      </c>
      <c r="C60" s="12" t="s">
        <v>97</v>
      </c>
      <c r="D60" s="13">
        <v>32</v>
      </c>
      <c r="E60" s="571" t="s">
        <v>1422</v>
      </c>
      <c r="F60" s="572" t="s">
        <v>145</v>
      </c>
      <c r="G60" s="573">
        <v>601</v>
      </c>
      <c r="H60" s="573" t="s">
        <v>31</v>
      </c>
      <c r="I60" s="573">
        <v>751</v>
      </c>
      <c r="J60" s="14">
        <v>751</v>
      </c>
      <c r="K60" s="827">
        <f t="shared" si="1"/>
        <v>0</v>
      </c>
      <c r="L60" s="863">
        <v>0</v>
      </c>
      <c r="M60" s="864">
        <v>0</v>
      </c>
      <c r="N60" s="864">
        <v>0</v>
      </c>
      <c r="O60" s="50"/>
      <c r="P60" s="864">
        <v>0</v>
      </c>
      <c r="Q60" s="50"/>
      <c r="R60" s="50"/>
      <c r="S60" s="865">
        <v>0</v>
      </c>
      <c r="T60" s="490"/>
      <c r="U60" s="491"/>
      <c r="V60" s="492"/>
      <c r="W60" s="689"/>
      <c r="X60" s="688"/>
      <c r="Y60" s="732"/>
      <c r="Z60" s="690"/>
      <c r="AA60" s="248" t="s">
        <v>89</v>
      </c>
    </row>
    <row r="61" spans="1:28" ht="63" customHeight="1" thickBot="1" x14ac:dyDescent="0.3">
      <c r="A61" s="369" t="s">
        <v>26</v>
      </c>
      <c r="B61" s="35" t="s">
        <v>1415</v>
      </c>
      <c r="C61" s="6" t="s">
        <v>97</v>
      </c>
      <c r="D61" s="7">
        <v>33</v>
      </c>
      <c r="E61" s="73" t="s">
        <v>146</v>
      </c>
      <c r="F61" s="270" t="s">
        <v>147</v>
      </c>
      <c r="G61" s="570">
        <v>0</v>
      </c>
      <c r="H61" s="570" t="s">
        <v>31</v>
      </c>
      <c r="I61" s="570">
        <v>50</v>
      </c>
      <c r="J61" s="8">
        <v>10</v>
      </c>
      <c r="K61" s="827">
        <f t="shared" si="1"/>
        <v>0</v>
      </c>
      <c r="L61" s="863">
        <v>0</v>
      </c>
      <c r="M61" s="864">
        <v>0</v>
      </c>
      <c r="N61" s="864">
        <v>0</v>
      </c>
      <c r="O61" s="50"/>
      <c r="P61" s="864">
        <v>0</v>
      </c>
      <c r="Q61" s="50"/>
      <c r="R61" s="50"/>
      <c r="S61" s="865">
        <v>0</v>
      </c>
      <c r="T61" s="490">
        <v>1</v>
      </c>
      <c r="U61" s="494" t="s">
        <v>1406</v>
      </c>
      <c r="V61" s="503" t="s">
        <v>1150</v>
      </c>
      <c r="W61" s="691">
        <v>50</v>
      </c>
      <c r="X61" s="692">
        <v>43101</v>
      </c>
      <c r="Y61" s="692">
        <v>43465</v>
      </c>
      <c r="Z61" s="510">
        <v>0</v>
      </c>
      <c r="AA61" s="715" t="s">
        <v>32</v>
      </c>
      <c r="AB61" s="9"/>
    </row>
    <row r="62" spans="1:28" ht="63" customHeight="1" thickBot="1" x14ac:dyDescent="0.3">
      <c r="A62" s="371" t="s">
        <v>26</v>
      </c>
      <c r="B62" s="372" t="s">
        <v>1415</v>
      </c>
      <c r="C62" s="376" t="s">
        <v>97</v>
      </c>
      <c r="D62" s="374">
        <v>34</v>
      </c>
      <c r="E62" s="591" t="s">
        <v>148</v>
      </c>
      <c r="F62" s="594" t="s">
        <v>149</v>
      </c>
      <c r="G62" s="593">
        <v>10</v>
      </c>
      <c r="H62" s="593" t="s">
        <v>31</v>
      </c>
      <c r="I62" s="593">
        <v>10</v>
      </c>
      <c r="J62" s="375">
        <v>3</v>
      </c>
      <c r="K62" s="826">
        <f t="shared" si="1"/>
        <v>0</v>
      </c>
      <c r="L62" s="860">
        <v>0</v>
      </c>
      <c r="M62" s="861">
        <v>0</v>
      </c>
      <c r="N62" s="861">
        <v>0</v>
      </c>
      <c r="O62" s="76"/>
      <c r="P62" s="861">
        <v>0</v>
      </c>
      <c r="Q62" s="76"/>
      <c r="R62" s="76"/>
      <c r="S62" s="862">
        <v>0</v>
      </c>
      <c r="T62" s="463"/>
      <c r="U62" s="506"/>
      <c r="V62" s="507"/>
      <c r="W62" s="720"/>
      <c r="X62" s="721"/>
      <c r="Y62" s="721"/>
      <c r="Z62" s="722"/>
      <c r="AA62" s="723" t="s">
        <v>150</v>
      </c>
    </row>
    <row r="63" spans="1:28" s="9" customFormat="1" ht="63" customHeight="1" x14ac:dyDescent="0.2">
      <c r="A63" s="55" t="s">
        <v>26</v>
      </c>
      <c r="B63" s="56" t="s">
        <v>1415</v>
      </c>
      <c r="C63" s="68" t="s">
        <v>97</v>
      </c>
      <c r="D63" s="58">
        <v>35</v>
      </c>
      <c r="E63" s="380" t="s">
        <v>151</v>
      </c>
      <c r="F63" s="129" t="s">
        <v>152</v>
      </c>
      <c r="G63" s="588">
        <v>1</v>
      </c>
      <c r="H63" s="588" t="s">
        <v>31</v>
      </c>
      <c r="I63" s="588">
        <v>1</v>
      </c>
      <c r="J63" s="59">
        <v>0.25</v>
      </c>
      <c r="K63" s="823">
        <f t="shared" si="1"/>
        <v>0</v>
      </c>
      <c r="L63" s="847">
        <v>0</v>
      </c>
      <c r="M63" s="848">
        <v>0</v>
      </c>
      <c r="N63" s="848">
        <v>0</v>
      </c>
      <c r="O63" s="86"/>
      <c r="P63" s="848">
        <v>0</v>
      </c>
      <c r="Q63" s="86"/>
      <c r="R63" s="86"/>
      <c r="S63" s="849">
        <v>0</v>
      </c>
      <c r="T63" s="504">
        <v>1</v>
      </c>
      <c r="U63" s="484" t="s">
        <v>1145</v>
      </c>
      <c r="V63" s="485" t="s">
        <v>59</v>
      </c>
      <c r="W63" s="486">
        <v>50</v>
      </c>
      <c r="X63" s="712">
        <v>43101</v>
      </c>
      <c r="Y63" s="712">
        <v>43465</v>
      </c>
      <c r="Z63" s="695">
        <v>0</v>
      </c>
      <c r="AA63" s="696" t="s">
        <v>62</v>
      </c>
    </row>
    <row r="64" spans="1:28" s="9" customFormat="1" ht="63" customHeight="1" thickBot="1" x14ac:dyDescent="0.25">
      <c r="A64" s="27" t="s">
        <v>26</v>
      </c>
      <c r="B64" s="28" t="s">
        <v>1415</v>
      </c>
      <c r="C64" s="61" t="s">
        <v>97</v>
      </c>
      <c r="D64" s="30">
        <v>35</v>
      </c>
      <c r="E64" s="387" t="s">
        <v>151</v>
      </c>
      <c r="F64" s="590" t="s">
        <v>152</v>
      </c>
      <c r="G64" s="589">
        <v>1</v>
      </c>
      <c r="H64" s="589" t="s">
        <v>31</v>
      </c>
      <c r="I64" s="589">
        <v>1</v>
      </c>
      <c r="J64" s="31">
        <v>0.25</v>
      </c>
      <c r="K64" s="824">
        <f t="shared" ref="K64:K91" si="2">+L64+M64+N64+O64+P64+Q64+R64+S64</f>
        <v>0</v>
      </c>
      <c r="L64" s="852">
        <v>0</v>
      </c>
      <c r="M64" s="853">
        <v>0</v>
      </c>
      <c r="N64" s="853">
        <v>0</v>
      </c>
      <c r="O64" s="84"/>
      <c r="P64" s="853">
        <v>0</v>
      </c>
      <c r="Q64" s="84"/>
      <c r="R64" s="84"/>
      <c r="S64" s="855">
        <v>0</v>
      </c>
      <c r="T64" s="505">
        <v>2</v>
      </c>
      <c r="U64" s="511" t="s">
        <v>1304</v>
      </c>
      <c r="V64" s="482" t="s">
        <v>1205</v>
      </c>
      <c r="W64" s="713">
        <v>1</v>
      </c>
      <c r="X64" s="714">
        <v>43101</v>
      </c>
      <c r="Y64" s="714">
        <v>43465</v>
      </c>
      <c r="Z64" s="702">
        <v>0</v>
      </c>
      <c r="AA64" s="703" t="s">
        <v>62</v>
      </c>
    </row>
    <row r="65" spans="1:28" ht="63" customHeight="1" thickBot="1" x14ac:dyDescent="0.3">
      <c r="A65" s="369" t="s">
        <v>26</v>
      </c>
      <c r="B65" s="35" t="s">
        <v>1415</v>
      </c>
      <c r="C65" s="6" t="s">
        <v>97</v>
      </c>
      <c r="D65" s="7">
        <v>36</v>
      </c>
      <c r="E65" s="73" t="s">
        <v>153</v>
      </c>
      <c r="F65" s="270" t="s">
        <v>154</v>
      </c>
      <c r="G65" s="570">
        <v>0</v>
      </c>
      <c r="H65" s="570" t="s">
        <v>31</v>
      </c>
      <c r="I65" s="570">
        <v>2500</v>
      </c>
      <c r="J65" s="74">
        <v>300</v>
      </c>
      <c r="K65" s="827">
        <f t="shared" si="2"/>
        <v>0</v>
      </c>
      <c r="L65" s="863">
        <v>0</v>
      </c>
      <c r="M65" s="864">
        <v>0</v>
      </c>
      <c r="N65" s="864">
        <v>0</v>
      </c>
      <c r="O65" s="50"/>
      <c r="P65" s="864">
        <v>0</v>
      </c>
      <c r="Q65" s="50"/>
      <c r="R65" s="50"/>
      <c r="S65" s="865">
        <v>0</v>
      </c>
      <c r="T65" s="534">
        <v>1</v>
      </c>
      <c r="U65" s="510" t="s">
        <v>1182</v>
      </c>
      <c r="V65" s="503" t="s">
        <v>1150</v>
      </c>
      <c r="W65" s="691">
        <v>1</v>
      </c>
      <c r="X65" s="692">
        <v>43101</v>
      </c>
      <c r="Y65" s="692">
        <v>43465</v>
      </c>
      <c r="Z65" s="693">
        <v>0</v>
      </c>
      <c r="AA65" s="715" t="s">
        <v>92</v>
      </c>
    </row>
    <row r="66" spans="1:28" s="9" customFormat="1" ht="63" customHeight="1" thickBot="1" x14ac:dyDescent="0.25">
      <c r="A66" s="371" t="s">
        <v>26</v>
      </c>
      <c r="B66" s="372" t="s">
        <v>1415</v>
      </c>
      <c r="C66" s="376" t="s">
        <v>97</v>
      </c>
      <c r="D66" s="374">
        <v>37</v>
      </c>
      <c r="E66" s="591" t="s">
        <v>155</v>
      </c>
      <c r="F66" s="594" t="s">
        <v>156</v>
      </c>
      <c r="G66" s="593">
        <v>0</v>
      </c>
      <c r="H66" s="593" t="s">
        <v>31</v>
      </c>
      <c r="I66" s="593">
        <v>8</v>
      </c>
      <c r="J66" s="375">
        <v>2</v>
      </c>
      <c r="K66" s="826">
        <f t="shared" si="2"/>
        <v>0</v>
      </c>
      <c r="L66" s="860">
        <v>0</v>
      </c>
      <c r="M66" s="861">
        <v>0</v>
      </c>
      <c r="N66" s="861">
        <v>0</v>
      </c>
      <c r="O66" s="76"/>
      <c r="P66" s="861">
        <v>0</v>
      </c>
      <c r="Q66" s="76"/>
      <c r="R66" s="76"/>
      <c r="S66" s="862">
        <v>0</v>
      </c>
      <c r="T66" s="495"/>
      <c r="U66" s="506"/>
      <c r="V66" s="507"/>
      <c r="W66" s="720"/>
      <c r="X66" s="721"/>
      <c r="Y66" s="721"/>
      <c r="Z66" s="722"/>
      <c r="AA66" s="723" t="s">
        <v>62</v>
      </c>
    </row>
    <row r="67" spans="1:28" s="9" customFormat="1" ht="63" customHeight="1" x14ac:dyDescent="0.25">
      <c r="A67" s="55" t="s">
        <v>26</v>
      </c>
      <c r="B67" s="56" t="s">
        <v>1415</v>
      </c>
      <c r="C67" s="68" t="s">
        <v>97</v>
      </c>
      <c r="D67" s="58">
        <v>38</v>
      </c>
      <c r="E67" s="380" t="s">
        <v>157</v>
      </c>
      <c r="F67" s="392" t="s">
        <v>158</v>
      </c>
      <c r="G67" s="588">
        <v>5349</v>
      </c>
      <c r="H67" s="588" t="s">
        <v>35</v>
      </c>
      <c r="I67" s="588">
        <v>5349</v>
      </c>
      <c r="J67" s="59">
        <v>5349</v>
      </c>
      <c r="K67" s="823">
        <f t="shared" si="2"/>
        <v>490000000</v>
      </c>
      <c r="L67" s="847">
        <v>393819894</v>
      </c>
      <c r="M67" s="848">
        <v>96180106</v>
      </c>
      <c r="N67" s="848">
        <v>0</v>
      </c>
      <c r="O67" s="86"/>
      <c r="P67" s="848">
        <v>0</v>
      </c>
      <c r="Q67" s="86"/>
      <c r="R67" s="86"/>
      <c r="S67" s="849">
        <v>0</v>
      </c>
      <c r="T67" s="504">
        <v>1</v>
      </c>
      <c r="U67" s="484" t="s">
        <v>1407</v>
      </c>
      <c r="V67" s="484" t="s">
        <v>59</v>
      </c>
      <c r="W67" s="484">
        <v>100</v>
      </c>
      <c r="X67" s="712">
        <v>43101</v>
      </c>
      <c r="Y67" s="712">
        <v>43465</v>
      </c>
      <c r="Z67" s="695">
        <v>70000000</v>
      </c>
      <c r="AA67" s="696" t="s">
        <v>109</v>
      </c>
      <c r="AB67" s="3"/>
    </row>
    <row r="68" spans="1:28" ht="73.5" customHeight="1" x14ac:dyDescent="0.25">
      <c r="A68" s="25" t="s">
        <v>26</v>
      </c>
      <c r="B68" s="18" t="s">
        <v>1415</v>
      </c>
      <c r="C68" s="62" t="s">
        <v>97</v>
      </c>
      <c r="D68" s="20">
        <v>38</v>
      </c>
      <c r="E68" s="98" t="s">
        <v>157</v>
      </c>
      <c r="F68" s="107" t="s">
        <v>158</v>
      </c>
      <c r="G68" s="584">
        <v>5349</v>
      </c>
      <c r="H68" s="584" t="s">
        <v>35</v>
      </c>
      <c r="I68" s="584">
        <v>5349</v>
      </c>
      <c r="J68" s="21">
        <v>5349</v>
      </c>
      <c r="K68" s="821">
        <f t="shared" si="2"/>
        <v>0</v>
      </c>
      <c r="L68" s="840">
        <v>0</v>
      </c>
      <c r="M68" s="841">
        <v>0</v>
      </c>
      <c r="N68" s="841">
        <v>0</v>
      </c>
      <c r="O68" s="841"/>
      <c r="P68" s="841">
        <v>0</v>
      </c>
      <c r="Q68" s="841"/>
      <c r="R68" s="841"/>
      <c r="S68" s="842">
        <v>0</v>
      </c>
      <c r="T68" s="480">
        <v>2</v>
      </c>
      <c r="U68" s="487" t="s">
        <v>1408</v>
      </c>
      <c r="V68" s="487" t="s">
        <v>59</v>
      </c>
      <c r="W68" s="487">
        <v>100</v>
      </c>
      <c r="X68" s="697">
        <v>43101</v>
      </c>
      <c r="Y68" s="697">
        <v>43465</v>
      </c>
      <c r="Z68" s="698">
        <v>240000000</v>
      </c>
      <c r="AA68" s="699" t="s">
        <v>109</v>
      </c>
    </row>
    <row r="69" spans="1:28" ht="63" customHeight="1" thickBot="1" x14ac:dyDescent="0.3">
      <c r="A69" s="27" t="s">
        <v>26</v>
      </c>
      <c r="B69" s="28" t="s">
        <v>1415</v>
      </c>
      <c r="C69" s="61" t="s">
        <v>97</v>
      </c>
      <c r="D69" s="30">
        <v>38</v>
      </c>
      <c r="E69" s="387" t="s">
        <v>157</v>
      </c>
      <c r="F69" s="579" t="s">
        <v>158</v>
      </c>
      <c r="G69" s="589">
        <v>5349</v>
      </c>
      <c r="H69" s="589" t="s">
        <v>35</v>
      </c>
      <c r="I69" s="589">
        <v>5349</v>
      </c>
      <c r="J69" s="31">
        <v>5349</v>
      </c>
      <c r="K69" s="824">
        <f t="shared" si="2"/>
        <v>0</v>
      </c>
      <c r="L69" s="852">
        <v>0</v>
      </c>
      <c r="M69" s="853">
        <v>0</v>
      </c>
      <c r="N69" s="853">
        <v>0</v>
      </c>
      <c r="O69" s="32"/>
      <c r="P69" s="853">
        <v>0</v>
      </c>
      <c r="Q69" s="32"/>
      <c r="R69" s="32"/>
      <c r="S69" s="855">
        <v>0</v>
      </c>
      <c r="T69" s="505">
        <v>3</v>
      </c>
      <c r="U69" s="489" t="s">
        <v>1409</v>
      </c>
      <c r="V69" s="489" t="s">
        <v>59</v>
      </c>
      <c r="W69" s="489">
        <v>100</v>
      </c>
      <c r="X69" s="714">
        <v>43101</v>
      </c>
      <c r="Y69" s="714">
        <v>43465</v>
      </c>
      <c r="Z69" s="702">
        <v>180000000</v>
      </c>
      <c r="AA69" s="703" t="s">
        <v>109</v>
      </c>
    </row>
    <row r="70" spans="1:28" ht="63" customHeight="1" thickBot="1" x14ac:dyDescent="0.3">
      <c r="A70" s="369" t="s">
        <v>26</v>
      </c>
      <c r="B70" s="5" t="s">
        <v>159</v>
      </c>
      <c r="C70" s="36" t="s">
        <v>1423</v>
      </c>
      <c r="D70" s="7">
        <v>39</v>
      </c>
      <c r="E70" s="73" t="s">
        <v>160</v>
      </c>
      <c r="F70" s="574" t="s">
        <v>161</v>
      </c>
      <c r="G70" s="570">
        <v>0</v>
      </c>
      <c r="H70" s="570" t="s">
        <v>31</v>
      </c>
      <c r="I70" s="570">
        <v>1</v>
      </c>
      <c r="J70" s="8">
        <v>0.33</v>
      </c>
      <c r="K70" s="826">
        <f t="shared" si="2"/>
        <v>0</v>
      </c>
      <c r="L70" s="860">
        <v>0</v>
      </c>
      <c r="M70" s="861">
        <v>0</v>
      </c>
      <c r="N70" s="861">
        <v>0</v>
      </c>
      <c r="O70" s="861"/>
      <c r="P70" s="861">
        <v>0</v>
      </c>
      <c r="Q70" s="861"/>
      <c r="R70" s="861"/>
      <c r="S70" s="862">
        <v>0</v>
      </c>
      <c r="T70" s="561"/>
      <c r="U70" s="733"/>
      <c r="V70" s="503"/>
      <c r="W70" s="691"/>
      <c r="X70" s="692"/>
      <c r="Y70" s="692"/>
      <c r="Z70" s="693"/>
      <c r="AA70" s="715" t="s">
        <v>62</v>
      </c>
      <c r="AB70" s="9"/>
    </row>
    <row r="71" spans="1:28" s="9" customFormat="1" ht="69" customHeight="1" thickBot="1" x14ac:dyDescent="0.25">
      <c r="A71" s="371" t="s">
        <v>26</v>
      </c>
      <c r="B71" s="383" t="s">
        <v>159</v>
      </c>
      <c r="C71" s="373" t="s">
        <v>1423</v>
      </c>
      <c r="D71" s="374">
        <v>40</v>
      </c>
      <c r="E71" s="596" t="s">
        <v>162</v>
      </c>
      <c r="F71" s="597" t="s">
        <v>163</v>
      </c>
      <c r="G71" s="593" t="s">
        <v>45</v>
      </c>
      <c r="H71" s="593" t="s">
        <v>31</v>
      </c>
      <c r="I71" s="593">
        <v>50</v>
      </c>
      <c r="J71" s="375">
        <v>15</v>
      </c>
      <c r="K71" s="828">
        <f t="shared" si="2"/>
        <v>0</v>
      </c>
      <c r="L71" s="866">
        <v>0</v>
      </c>
      <c r="M71" s="867">
        <v>0</v>
      </c>
      <c r="N71" s="867">
        <v>0</v>
      </c>
      <c r="O71" s="867"/>
      <c r="P71" s="867">
        <v>0</v>
      </c>
      <c r="Q71" s="867"/>
      <c r="R71" s="867"/>
      <c r="S71" s="869">
        <v>0</v>
      </c>
      <c r="T71" s="495">
        <v>1</v>
      </c>
      <c r="U71" s="506" t="s">
        <v>164</v>
      </c>
      <c r="V71" s="507" t="s">
        <v>59</v>
      </c>
      <c r="W71" s="720">
        <v>100</v>
      </c>
      <c r="X71" s="721">
        <v>43101</v>
      </c>
      <c r="Y71" s="721">
        <v>43465</v>
      </c>
      <c r="Z71" s="722">
        <v>0</v>
      </c>
      <c r="AA71" s="723" t="s">
        <v>62</v>
      </c>
    </row>
    <row r="72" spans="1:28" s="9" customFormat="1" ht="77.25" customHeight="1" x14ac:dyDescent="0.25">
      <c r="A72" s="55" t="s">
        <v>26</v>
      </c>
      <c r="B72" s="77" t="s">
        <v>159</v>
      </c>
      <c r="C72" s="57" t="s">
        <v>1423</v>
      </c>
      <c r="D72" s="58">
        <v>41</v>
      </c>
      <c r="E72" s="380" t="s">
        <v>1424</v>
      </c>
      <c r="F72" s="392" t="s">
        <v>1425</v>
      </c>
      <c r="G72" s="588">
        <v>1</v>
      </c>
      <c r="H72" s="588" t="s">
        <v>31</v>
      </c>
      <c r="I72" s="588">
        <v>4</v>
      </c>
      <c r="J72" s="59">
        <v>1</v>
      </c>
      <c r="K72" s="823">
        <f t="shared" si="2"/>
        <v>50000000</v>
      </c>
      <c r="L72" s="847">
        <v>50000000</v>
      </c>
      <c r="M72" s="848">
        <v>0</v>
      </c>
      <c r="N72" s="848">
        <v>0</v>
      </c>
      <c r="O72" s="86"/>
      <c r="P72" s="848">
        <v>0</v>
      </c>
      <c r="Q72" s="86"/>
      <c r="R72" s="86"/>
      <c r="S72" s="849">
        <v>0</v>
      </c>
      <c r="T72" s="504">
        <v>1</v>
      </c>
      <c r="U72" s="484" t="s">
        <v>1305</v>
      </c>
      <c r="V72" s="484" t="s">
        <v>59</v>
      </c>
      <c r="W72" s="484">
        <v>100</v>
      </c>
      <c r="X72" s="712">
        <v>43101</v>
      </c>
      <c r="Y72" s="712">
        <v>43465</v>
      </c>
      <c r="Z72" s="695">
        <v>30000000</v>
      </c>
      <c r="AA72" s="696" t="s">
        <v>109</v>
      </c>
      <c r="AB72" s="3"/>
    </row>
    <row r="73" spans="1:28" s="9" customFormat="1" ht="88.5" customHeight="1" x14ac:dyDescent="0.25">
      <c r="A73" s="25" t="s">
        <v>26</v>
      </c>
      <c r="B73" s="78" t="s">
        <v>159</v>
      </c>
      <c r="C73" s="19" t="s">
        <v>1423</v>
      </c>
      <c r="D73" s="20">
        <v>41</v>
      </c>
      <c r="E73" s="98" t="s">
        <v>1424</v>
      </c>
      <c r="F73" s="107" t="s">
        <v>1425</v>
      </c>
      <c r="G73" s="584">
        <v>1</v>
      </c>
      <c r="H73" s="584" t="s">
        <v>31</v>
      </c>
      <c r="I73" s="584">
        <v>4</v>
      </c>
      <c r="J73" s="21">
        <v>1</v>
      </c>
      <c r="K73" s="821">
        <f t="shared" si="2"/>
        <v>0</v>
      </c>
      <c r="L73" s="840">
        <v>0</v>
      </c>
      <c r="M73" s="841">
        <v>0</v>
      </c>
      <c r="N73" s="841">
        <v>0</v>
      </c>
      <c r="O73" s="841"/>
      <c r="P73" s="841">
        <v>0</v>
      </c>
      <c r="Q73" s="841"/>
      <c r="R73" s="841"/>
      <c r="S73" s="842">
        <v>0</v>
      </c>
      <c r="T73" s="480">
        <v>2</v>
      </c>
      <c r="U73" s="487" t="s">
        <v>1146</v>
      </c>
      <c r="V73" s="479" t="s">
        <v>1150</v>
      </c>
      <c r="W73" s="487">
        <v>20</v>
      </c>
      <c r="X73" s="697">
        <v>43101</v>
      </c>
      <c r="Y73" s="697">
        <v>43465</v>
      </c>
      <c r="Z73" s="698">
        <v>20000000</v>
      </c>
      <c r="AA73" s="699" t="s">
        <v>109</v>
      </c>
      <c r="AB73" s="3"/>
    </row>
    <row r="74" spans="1:28" s="9" customFormat="1" ht="73.5" customHeight="1" thickBot="1" x14ac:dyDescent="0.3">
      <c r="A74" s="27" t="s">
        <v>26</v>
      </c>
      <c r="B74" s="79" t="s">
        <v>159</v>
      </c>
      <c r="C74" s="29" t="s">
        <v>1423</v>
      </c>
      <c r="D74" s="30">
        <v>41</v>
      </c>
      <c r="E74" s="387" t="s">
        <v>1424</v>
      </c>
      <c r="F74" s="579" t="s">
        <v>1425</v>
      </c>
      <c r="G74" s="589">
        <v>1</v>
      </c>
      <c r="H74" s="589" t="s">
        <v>31</v>
      </c>
      <c r="I74" s="589">
        <v>4</v>
      </c>
      <c r="J74" s="31">
        <v>1</v>
      </c>
      <c r="K74" s="824">
        <f t="shared" si="2"/>
        <v>0</v>
      </c>
      <c r="L74" s="852">
        <v>0</v>
      </c>
      <c r="M74" s="853">
        <v>0</v>
      </c>
      <c r="N74" s="853">
        <v>0</v>
      </c>
      <c r="O74" s="84"/>
      <c r="P74" s="853">
        <v>0</v>
      </c>
      <c r="Q74" s="84"/>
      <c r="R74" s="84"/>
      <c r="S74" s="855">
        <v>0</v>
      </c>
      <c r="T74" s="505">
        <v>3</v>
      </c>
      <c r="U74" s="489" t="s">
        <v>1147</v>
      </c>
      <c r="V74" s="482" t="s">
        <v>59</v>
      </c>
      <c r="W74" s="489">
        <v>100</v>
      </c>
      <c r="X74" s="714">
        <v>43101</v>
      </c>
      <c r="Y74" s="714">
        <v>43465</v>
      </c>
      <c r="Z74" s="702"/>
      <c r="AA74" s="703" t="s">
        <v>109</v>
      </c>
      <c r="AB74" s="3"/>
    </row>
    <row r="75" spans="1:28" s="81" customFormat="1" ht="85.5" customHeight="1" thickBot="1" x14ac:dyDescent="0.3">
      <c r="A75" s="369" t="s">
        <v>26</v>
      </c>
      <c r="B75" s="5" t="s">
        <v>159</v>
      </c>
      <c r="C75" s="36" t="s">
        <v>1423</v>
      </c>
      <c r="D75" s="7">
        <v>42</v>
      </c>
      <c r="E75" s="73" t="s">
        <v>1426</v>
      </c>
      <c r="F75" s="574" t="s">
        <v>165</v>
      </c>
      <c r="G75" s="570">
        <v>434</v>
      </c>
      <c r="H75" s="570" t="s">
        <v>35</v>
      </c>
      <c r="I75" s="570">
        <v>521</v>
      </c>
      <c r="J75" s="8">
        <v>521</v>
      </c>
      <c r="K75" s="826">
        <f t="shared" si="2"/>
        <v>0</v>
      </c>
      <c r="L75" s="860">
        <v>0</v>
      </c>
      <c r="M75" s="861">
        <v>0</v>
      </c>
      <c r="N75" s="861">
        <v>0</v>
      </c>
      <c r="O75" s="76"/>
      <c r="P75" s="861">
        <v>0</v>
      </c>
      <c r="Q75" s="76"/>
      <c r="R75" s="76"/>
      <c r="S75" s="862">
        <v>0</v>
      </c>
      <c r="T75" s="463"/>
      <c r="U75" s="494"/>
      <c r="V75" s="503"/>
      <c r="W75" s="494"/>
      <c r="X75" s="692"/>
      <c r="Y75" s="692"/>
      <c r="Z75" s="693"/>
      <c r="AA75" s="715" t="s">
        <v>83</v>
      </c>
      <c r="AB75" s="80"/>
    </row>
    <row r="76" spans="1:28" s="9" customFormat="1" ht="63" customHeight="1" thickBot="1" x14ac:dyDescent="0.3">
      <c r="A76" s="371" t="s">
        <v>26</v>
      </c>
      <c r="B76" s="384" t="s">
        <v>159</v>
      </c>
      <c r="C76" s="385" t="s">
        <v>1423</v>
      </c>
      <c r="D76" s="374">
        <v>43</v>
      </c>
      <c r="E76" s="591" t="s">
        <v>166</v>
      </c>
      <c r="F76" s="592" t="s">
        <v>167</v>
      </c>
      <c r="G76" s="593">
        <v>0</v>
      </c>
      <c r="H76" s="593" t="s">
        <v>31</v>
      </c>
      <c r="I76" s="593">
        <v>500</v>
      </c>
      <c r="J76" s="375">
        <v>125</v>
      </c>
      <c r="K76" s="828">
        <f t="shared" si="2"/>
        <v>0</v>
      </c>
      <c r="L76" s="866">
        <v>0</v>
      </c>
      <c r="M76" s="867">
        <v>0</v>
      </c>
      <c r="N76" s="867">
        <v>0</v>
      </c>
      <c r="O76" s="868"/>
      <c r="P76" s="867">
        <v>0</v>
      </c>
      <c r="Q76" s="868"/>
      <c r="R76" s="868"/>
      <c r="S76" s="869">
        <v>0</v>
      </c>
      <c r="T76" s="495"/>
      <c r="U76" s="506"/>
      <c r="V76" s="507"/>
      <c r="W76" s="720"/>
      <c r="X76" s="721"/>
      <c r="Y76" s="721"/>
      <c r="Z76" s="722"/>
      <c r="AA76" s="723" t="s">
        <v>89</v>
      </c>
      <c r="AB76" s="3"/>
    </row>
    <row r="77" spans="1:28" s="9" customFormat="1" ht="63" customHeight="1" thickBot="1" x14ac:dyDescent="0.3">
      <c r="A77" s="371" t="s">
        <v>26</v>
      </c>
      <c r="B77" s="383" t="s">
        <v>159</v>
      </c>
      <c r="C77" s="373" t="s">
        <v>1423</v>
      </c>
      <c r="D77" s="374">
        <v>44</v>
      </c>
      <c r="E77" s="591" t="s">
        <v>168</v>
      </c>
      <c r="F77" s="592" t="s">
        <v>169</v>
      </c>
      <c r="G77" s="593">
        <v>0</v>
      </c>
      <c r="H77" s="593" t="s">
        <v>31</v>
      </c>
      <c r="I77" s="593">
        <v>1500</v>
      </c>
      <c r="J77" s="386">
        <v>200</v>
      </c>
      <c r="K77" s="828">
        <f t="shared" si="2"/>
        <v>0</v>
      </c>
      <c r="L77" s="866">
        <v>0</v>
      </c>
      <c r="M77" s="867">
        <v>0</v>
      </c>
      <c r="N77" s="867">
        <v>0</v>
      </c>
      <c r="O77" s="867"/>
      <c r="P77" s="867">
        <v>0</v>
      </c>
      <c r="Q77" s="867"/>
      <c r="R77" s="867"/>
      <c r="S77" s="869">
        <v>0</v>
      </c>
      <c r="T77" s="536" t="s">
        <v>1183</v>
      </c>
      <c r="U77" s="536" t="s">
        <v>170</v>
      </c>
      <c r="V77" s="507" t="s">
        <v>1150</v>
      </c>
      <c r="W77" s="720">
        <v>1</v>
      </c>
      <c r="X77" s="721">
        <v>43133</v>
      </c>
      <c r="Y77" s="721">
        <v>43424</v>
      </c>
      <c r="Z77" s="722">
        <v>0</v>
      </c>
      <c r="AA77" s="723" t="s">
        <v>92</v>
      </c>
      <c r="AB77" s="3"/>
    </row>
    <row r="78" spans="1:28" s="9" customFormat="1" ht="63" customHeight="1" thickBot="1" x14ac:dyDescent="0.25">
      <c r="A78" s="10" t="s">
        <v>26</v>
      </c>
      <c r="B78" s="11" t="s">
        <v>159</v>
      </c>
      <c r="C78" s="34" t="s">
        <v>1423</v>
      </c>
      <c r="D78" s="13">
        <v>45</v>
      </c>
      <c r="E78" s="571" t="s">
        <v>171</v>
      </c>
      <c r="F78" s="572" t="s">
        <v>172</v>
      </c>
      <c r="G78" s="573">
        <v>13</v>
      </c>
      <c r="H78" s="573" t="s">
        <v>31</v>
      </c>
      <c r="I78" s="573">
        <v>20</v>
      </c>
      <c r="J78" s="14">
        <v>5</v>
      </c>
      <c r="K78" s="827">
        <f t="shared" si="2"/>
        <v>0</v>
      </c>
      <c r="L78" s="863">
        <v>0</v>
      </c>
      <c r="M78" s="864">
        <v>0</v>
      </c>
      <c r="N78" s="864">
        <v>0</v>
      </c>
      <c r="O78" s="15"/>
      <c r="P78" s="864">
        <v>0</v>
      </c>
      <c r="Q78" s="15"/>
      <c r="R78" s="15"/>
      <c r="S78" s="865">
        <v>0</v>
      </c>
      <c r="T78" s="490"/>
      <c r="U78" s="491"/>
      <c r="V78" s="492"/>
      <c r="W78" s="689"/>
      <c r="X78" s="688"/>
      <c r="Y78" s="688"/>
      <c r="Z78" s="690"/>
      <c r="AA78" s="248" t="s">
        <v>62</v>
      </c>
    </row>
    <row r="79" spans="1:28" s="9" customFormat="1" ht="80.25" customHeight="1" thickBot="1" x14ac:dyDescent="0.25">
      <c r="A79" s="370" t="s">
        <v>26</v>
      </c>
      <c r="B79" s="381" t="s">
        <v>159</v>
      </c>
      <c r="C79" s="382" t="s">
        <v>1423</v>
      </c>
      <c r="D79" s="97">
        <v>46</v>
      </c>
      <c r="E79" s="598" t="s">
        <v>173</v>
      </c>
      <c r="F79" s="599" t="s">
        <v>174</v>
      </c>
      <c r="G79" s="600">
        <v>1</v>
      </c>
      <c r="H79" s="600" t="s">
        <v>31</v>
      </c>
      <c r="I79" s="600">
        <v>1</v>
      </c>
      <c r="J79" s="111">
        <v>0.33</v>
      </c>
      <c r="K79" s="827">
        <f t="shared" si="2"/>
        <v>0</v>
      </c>
      <c r="L79" s="863">
        <v>0</v>
      </c>
      <c r="M79" s="864">
        <v>0</v>
      </c>
      <c r="N79" s="864">
        <v>0</v>
      </c>
      <c r="O79" s="15"/>
      <c r="P79" s="864">
        <v>0</v>
      </c>
      <c r="Q79" s="15"/>
      <c r="R79" s="15"/>
      <c r="S79" s="865">
        <v>0</v>
      </c>
      <c r="T79" s="540"/>
      <c r="U79" s="559"/>
      <c r="V79" s="560"/>
      <c r="W79" s="716"/>
      <c r="X79" s="717"/>
      <c r="Y79" s="717"/>
      <c r="Z79" s="718"/>
      <c r="AA79" s="719" t="s">
        <v>62</v>
      </c>
    </row>
    <row r="80" spans="1:28" s="9" customFormat="1" ht="63" customHeight="1" thickBot="1" x14ac:dyDescent="0.3">
      <c r="A80" s="369" t="s">
        <v>26</v>
      </c>
      <c r="B80" s="5" t="s">
        <v>159</v>
      </c>
      <c r="C80" s="36" t="s">
        <v>1423</v>
      </c>
      <c r="D80" s="7">
        <v>47</v>
      </c>
      <c r="E80" s="73" t="s">
        <v>175</v>
      </c>
      <c r="F80" s="574" t="s">
        <v>176</v>
      </c>
      <c r="G80" s="570">
        <v>0</v>
      </c>
      <c r="H80" s="570" t="s">
        <v>31</v>
      </c>
      <c r="I80" s="570">
        <v>8</v>
      </c>
      <c r="J80" s="8">
        <v>2</v>
      </c>
      <c r="K80" s="826">
        <f t="shared" si="2"/>
        <v>0</v>
      </c>
      <c r="L80" s="860">
        <v>0</v>
      </c>
      <c r="M80" s="861">
        <v>0</v>
      </c>
      <c r="N80" s="861">
        <v>0</v>
      </c>
      <c r="O80" s="37"/>
      <c r="P80" s="861">
        <v>0</v>
      </c>
      <c r="Q80" s="37"/>
      <c r="R80" s="37"/>
      <c r="S80" s="862">
        <v>0</v>
      </c>
      <c r="T80" s="463"/>
      <c r="U80" s="510"/>
      <c r="V80" s="503"/>
      <c r="W80" s="691"/>
      <c r="X80" s="692"/>
      <c r="Y80" s="692"/>
      <c r="Z80" s="693"/>
      <c r="AA80" s="715" t="s">
        <v>150</v>
      </c>
      <c r="AB80" s="3"/>
    </row>
    <row r="81" spans="1:28" s="9" customFormat="1" ht="63" customHeight="1" thickBot="1" x14ac:dyDescent="0.25">
      <c r="A81" s="10" t="s">
        <v>26</v>
      </c>
      <c r="B81" s="11" t="s">
        <v>159</v>
      </c>
      <c r="C81" s="34" t="s">
        <v>1423</v>
      </c>
      <c r="D81" s="13">
        <v>48</v>
      </c>
      <c r="E81" s="571" t="s">
        <v>177</v>
      </c>
      <c r="F81" s="572" t="s">
        <v>1427</v>
      </c>
      <c r="G81" s="573">
        <v>0</v>
      </c>
      <c r="H81" s="573" t="s">
        <v>31</v>
      </c>
      <c r="I81" s="573">
        <v>1</v>
      </c>
      <c r="J81" s="14">
        <v>0.33</v>
      </c>
      <c r="K81" s="827">
        <f t="shared" si="2"/>
        <v>0</v>
      </c>
      <c r="L81" s="863">
        <v>0</v>
      </c>
      <c r="M81" s="864">
        <v>0</v>
      </c>
      <c r="N81" s="864">
        <v>0</v>
      </c>
      <c r="O81" s="50"/>
      <c r="P81" s="864">
        <v>0</v>
      </c>
      <c r="Q81" s="50"/>
      <c r="R81" s="50"/>
      <c r="S81" s="865">
        <v>0</v>
      </c>
      <c r="T81" s="490"/>
      <c r="U81" s="491"/>
      <c r="V81" s="492"/>
      <c r="W81" s="689"/>
      <c r="X81" s="688"/>
      <c r="Y81" s="688"/>
      <c r="Z81" s="690"/>
      <c r="AA81" s="248" t="s">
        <v>62</v>
      </c>
    </row>
    <row r="82" spans="1:28" ht="72.75" customHeight="1" thickBot="1" x14ac:dyDescent="0.3">
      <c r="A82" s="369" t="s">
        <v>26</v>
      </c>
      <c r="B82" s="5" t="s">
        <v>159</v>
      </c>
      <c r="C82" s="36" t="s">
        <v>1423</v>
      </c>
      <c r="D82" s="7">
        <v>49</v>
      </c>
      <c r="E82" s="73" t="s">
        <v>178</v>
      </c>
      <c r="F82" s="574" t="s">
        <v>179</v>
      </c>
      <c r="G82" s="570">
        <v>6</v>
      </c>
      <c r="H82" s="570" t="s">
        <v>31</v>
      </c>
      <c r="I82" s="570">
        <v>14</v>
      </c>
      <c r="J82" s="8">
        <v>5</v>
      </c>
      <c r="K82" s="826">
        <f t="shared" si="2"/>
        <v>0</v>
      </c>
      <c r="L82" s="860">
        <v>0</v>
      </c>
      <c r="M82" s="861">
        <v>0</v>
      </c>
      <c r="N82" s="861">
        <v>0</v>
      </c>
      <c r="O82" s="76"/>
      <c r="P82" s="861">
        <v>0</v>
      </c>
      <c r="Q82" s="76"/>
      <c r="R82" s="76"/>
      <c r="S82" s="862">
        <v>0</v>
      </c>
      <c r="T82" s="463"/>
      <c r="U82" s="510"/>
      <c r="V82" s="503"/>
      <c r="W82" s="691"/>
      <c r="X82" s="692"/>
      <c r="Y82" s="692"/>
      <c r="Z82" s="693"/>
      <c r="AA82" s="715" t="s">
        <v>62</v>
      </c>
      <c r="AB82" s="9"/>
    </row>
    <row r="83" spans="1:28" ht="85.5" customHeight="1" x14ac:dyDescent="0.25">
      <c r="A83" s="55" t="s">
        <v>26</v>
      </c>
      <c r="B83" s="77" t="s">
        <v>159</v>
      </c>
      <c r="C83" s="57" t="s">
        <v>1423</v>
      </c>
      <c r="D83" s="58">
        <v>50</v>
      </c>
      <c r="E83" s="380" t="s">
        <v>180</v>
      </c>
      <c r="F83" s="392" t="s">
        <v>181</v>
      </c>
      <c r="G83" s="588">
        <v>0</v>
      </c>
      <c r="H83" s="588" t="s">
        <v>31</v>
      </c>
      <c r="I83" s="588">
        <v>20</v>
      </c>
      <c r="J83" s="59">
        <v>5</v>
      </c>
      <c r="K83" s="823">
        <f t="shared" si="2"/>
        <v>50000000</v>
      </c>
      <c r="L83" s="847">
        <v>50000000</v>
      </c>
      <c r="M83" s="848">
        <v>0</v>
      </c>
      <c r="N83" s="848">
        <v>0</v>
      </c>
      <c r="O83" s="86"/>
      <c r="P83" s="848">
        <v>0</v>
      </c>
      <c r="Q83" s="86"/>
      <c r="R83" s="86"/>
      <c r="S83" s="849">
        <v>0</v>
      </c>
      <c r="T83" s="504">
        <v>1</v>
      </c>
      <c r="U83" s="515" t="s">
        <v>1306</v>
      </c>
      <c r="V83" s="485" t="s">
        <v>1150</v>
      </c>
      <c r="W83" s="486">
        <v>2</v>
      </c>
      <c r="X83" s="712">
        <v>43101</v>
      </c>
      <c r="Y83" s="712">
        <v>43465</v>
      </c>
      <c r="Z83" s="695">
        <v>0</v>
      </c>
      <c r="AA83" s="696" t="s">
        <v>150</v>
      </c>
    </row>
    <row r="84" spans="1:28" s="9" customFormat="1" ht="63" customHeight="1" thickBot="1" x14ac:dyDescent="0.3">
      <c r="A84" s="27" t="s">
        <v>26</v>
      </c>
      <c r="B84" s="79" t="s">
        <v>159</v>
      </c>
      <c r="C84" s="29" t="s">
        <v>1423</v>
      </c>
      <c r="D84" s="30">
        <v>50</v>
      </c>
      <c r="E84" s="387" t="s">
        <v>180</v>
      </c>
      <c r="F84" s="579" t="s">
        <v>181</v>
      </c>
      <c r="G84" s="589">
        <v>0</v>
      </c>
      <c r="H84" s="589" t="s">
        <v>31</v>
      </c>
      <c r="I84" s="589">
        <v>20</v>
      </c>
      <c r="J84" s="31">
        <v>5</v>
      </c>
      <c r="K84" s="824">
        <f t="shared" si="2"/>
        <v>0</v>
      </c>
      <c r="L84" s="852">
        <v>0</v>
      </c>
      <c r="M84" s="853">
        <v>0</v>
      </c>
      <c r="N84" s="853">
        <v>0</v>
      </c>
      <c r="O84" s="853"/>
      <c r="P84" s="853">
        <v>0</v>
      </c>
      <c r="Q84" s="853"/>
      <c r="R84" s="853"/>
      <c r="S84" s="855">
        <v>0</v>
      </c>
      <c r="T84" s="505">
        <v>2</v>
      </c>
      <c r="U84" s="511" t="s">
        <v>1307</v>
      </c>
      <c r="V84" s="482" t="s">
        <v>1150</v>
      </c>
      <c r="W84" s="713">
        <v>1</v>
      </c>
      <c r="X84" s="714">
        <v>43101</v>
      </c>
      <c r="Y84" s="714">
        <v>43465</v>
      </c>
      <c r="Z84" s="702">
        <v>50000000</v>
      </c>
      <c r="AA84" s="703" t="s">
        <v>150</v>
      </c>
      <c r="AB84" s="3"/>
    </row>
    <row r="85" spans="1:28" s="9" customFormat="1" ht="63" customHeight="1" thickBot="1" x14ac:dyDescent="0.3">
      <c r="A85" s="88" t="s">
        <v>26</v>
      </c>
      <c r="B85" s="48" t="s">
        <v>182</v>
      </c>
      <c r="C85" s="4" t="s">
        <v>183</v>
      </c>
      <c r="D85" s="13">
        <v>51</v>
      </c>
      <c r="E85" s="572" t="s">
        <v>184</v>
      </c>
      <c r="F85" s="572" t="s">
        <v>185</v>
      </c>
      <c r="G85" s="601">
        <v>0</v>
      </c>
      <c r="H85" s="601" t="s">
        <v>31</v>
      </c>
      <c r="I85" s="601">
        <v>1</v>
      </c>
      <c r="J85" s="14"/>
      <c r="K85" s="827">
        <f t="shared" si="2"/>
        <v>0</v>
      </c>
      <c r="L85" s="863">
        <v>0</v>
      </c>
      <c r="M85" s="864">
        <v>0</v>
      </c>
      <c r="N85" s="864">
        <v>0</v>
      </c>
      <c r="O85" s="864"/>
      <c r="P85" s="864">
        <v>0</v>
      </c>
      <c r="Q85" s="864"/>
      <c r="R85" s="864"/>
      <c r="S85" s="865">
        <v>0</v>
      </c>
      <c r="T85" s="508">
        <v>1</v>
      </c>
      <c r="U85" s="492" t="s">
        <v>1184</v>
      </c>
      <c r="V85" s="492" t="s">
        <v>59</v>
      </c>
      <c r="W85" s="509">
        <v>50</v>
      </c>
      <c r="X85" s="734">
        <v>43101</v>
      </c>
      <c r="Y85" s="734">
        <v>43465</v>
      </c>
      <c r="Z85" s="690">
        <v>0</v>
      </c>
      <c r="AA85" s="248" t="s">
        <v>55</v>
      </c>
      <c r="AB85" s="3"/>
    </row>
    <row r="86" spans="1:28" s="9" customFormat="1" ht="63" customHeight="1" thickBot="1" x14ac:dyDescent="0.25">
      <c r="A86" s="369" t="s">
        <v>26</v>
      </c>
      <c r="B86" s="35" t="s">
        <v>182</v>
      </c>
      <c r="C86" s="6" t="s">
        <v>183</v>
      </c>
      <c r="D86" s="7">
        <v>52</v>
      </c>
      <c r="E86" s="73" t="s">
        <v>186</v>
      </c>
      <c r="F86" s="602" t="s">
        <v>187</v>
      </c>
      <c r="G86" s="570">
        <v>0</v>
      </c>
      <c r="H86" s="570" t="s">
        <v>31</v>
      </c>
      <c r="I86" s="570">
        <v>1</v>
      </c>
      <c r="J86" s="8">
        <v>0.25</v>
      </c>
      <c r="K86" s="826">
        <f t="shared" si="2"/>
        <v>0</v>
      </c>
      <c r="L86" s="860">
        <v>0</v>
      </c>
      <c r="M86" s="861">
        <v>0</v>
      </c>
      <c r="N86" s="861">
        <v>0</v>
      </c>
      <c r="O86" s="37"/>
      <c r="P86" s="861">
        <v>0</v>
      </c>
      <c r="Q86" s="37"/>
      <c r="R86" s="37"/>
      <c r="S86" s="862">
        <v>0</v>
      </c>
      <c r="T86" s="463"/>
      <c r="U86" s="503"/>
      <c r="V86" s="503"/>
      <c r="W86" s="691"/>
      <c r="X86" s="692"/>
      <c r="Y86" s="692"/>
      <c r="Z86" s="693"/>
      <c r="AA86" s="715" t="s">
        <v>62</v>
      </c>
    </row>
    <row r="87" spans="1:28" s="9" customFormat="1" ht="63" customHeight="1" thickBot="1" x14ac:dyDescent="0.25">
      <c r="A87" s="371" t="s">
        <v>26</v>
      </c>
      <c r="B87" s="372" t="s">
        <v>182</v>
      </c>
      <c r="C87" s="376" t="s">
        <v>183</v>
      </c>
      <c r="D87" s="374">
        <v>53</v>
      </c>
      <c r="E87" s="591" t="s">
        <v>188</v>
      </c>
      <c r="F87" s="592" t="s">
        <v>189</v>
      </c>
      <c r="G87" s="593">
        <v>0</v>
      </c>
      <c r="H87" s="593" t="s">
        <v>31</v>
      </c>
      <c r="I87" s="593">
        <v>1</v>
      </c>
      <c r="J87" s="375">
        <v>0.25</v>
      </c>
      <c r="K87" s="828">
        <f t="shared" si="2"/>
        <v>0</v>
      </c>
      <c r="L87" s="866">
        <v>0</v>
      </c>
      <c r="M87" s="867">
        <v>0</v>
      </c>
      <c r="N87" s="867">
        <v>0</v>
      </c>
      <c r="O87" s="867"/>
      <c r="P87" s="867">
        <v>0</v>
      </c>
      <c r="Q87" s="867"/>
      <c r="R87" s="867"/>
      <c r="S87" s="869">
        <v>0</v>
      </c>
      <c r="T87" s="495">
        <v>1</v>
      </c>
      <c r="U87" s="507" t="s">
        <v>1185</v>
      </c>
      <c r="V87" s="507" t="s">
        <v>1150</v>
      </c>
      <c r="W87" s="720">
        <v>1</v>
      </c>
      <c r="X87" s="721">
        <v>43101</v>
      </c>
      <c r="Y87" s="721">
        <v>43465</v>
      </c>
      <c r="Z87" s="722">
        <v>0</v>
      </c>
      <c r="AA87" s="723" t="s">
        <v>62</v>
      </c>
    </row>
    <row r="88" spans="1:28" s="9" customFormat="1" ht="63" customHeight="1" x14ac:dyDescent="0.2">
      <c r="A88" s="55" t="s">
        <v>26</v>
      </c>
      <c r="B88" s="56" t="s">
        <v>182</v>
      </c>
      <c r="C88" s="68" t="s">
        <v>183</v>
      </c>
      <c r="D88" s="58">
        <v>54</v>
      </c>
      <c r="E88" s="380" t="s">
        <v>190</v>
      </c>
      <c r="F88" s="392" t="s">
        <v>191</v>
      </c>
      <c r="G88" s="588">
        <v>12</v>
      </c>
      <c r="H88" s="588" t="s">
        <v>31</v>
      </c>
      <c r="I88" s="588">
        <v>15</v>
      </c>
      <c r="J88" s="59"/>
      <c r="K88" s="823">
        <f t="shared" si="2"/>
        <v>50000000</v>
      </c>
      <c r="L88" s="847">
        <v>50000000</v>
      </c>
      <c r="M88" s="848">
        <v>0</v>
      </c>
      <c r="N88" s="848">
        <v>0</v>
      </c>
      <c r="O88" s="848"/>
      <c r="P88" s="848">
        <v>0</v>
      </c>
      <c r="Q88" s="848"/>
      <c r="R88" s="848"/>
      <c r="S88" s="849">
        <v>0</v>
      </c>
      <c r="T88" s="504">
        <v>1</v>
      </c>
      <c r="U88" s="515" t="s">
        <v>1186</v>
      </c>
      <c r="V88" s="485" t="s">
        <v>1150</v>
      </c>
      <c r="W88" s="486">
        <v>12</v>
      </c>
      <c r="X88" s="712">
        <v>43101</v>
      </c>
      <c r="Y88" s="712">
        <v>43465</v>
      </c>
      <c r="Z88" s="515">
        <v>50000000</v>
      </c>
      <c r="AA88" s="696" t="s">
        <v>62</v>
      </c>
    </row>
    <row r="89" spans="1:28" s="9" customFormat="1" ht="63" customHeight="1" x14ac:dyDescent="0.2">
      <c r="A89" s="25" t="s">
        <v>192</v>
      </c>
      <c r="B89" s="18" t="s">
        <v>182</v>
      </c>
      <c r="C89" s="62" t="s">
        <v>183</v>
      </c>
      <c r="D89" s="20" t="s">
        <v>193</v>
      </c>
      <c r="E89" s="98" t="s">
        <v>194</v>
      </c>
      <c r="F89" s="107" t="s">
        <v>191</v>
      </c>
      <c r="G89" s="584">
        <v>12</v>
      </c>
      <c r="H89" s="584" t="s">
        <v>35</v>
      </c>
      <c r="I89" s="584">
        <v>12</v>
      </c>
      <c r="J89" s="21">
        <v>12</v>
      </c>
      <c r="K89" s="821">
        <f t="shared" si="2"/>
        <v>0</v>
      </c>
      <c r="L89" s="840">
        <v>0</v>
      </c>
      <c r="M89" s="841">
        <v>0</v>
      </c>
      <c r="N89" s="841">
        <v>0</v>
      </c>
      <c r="O89" s="22"/>
      <c r="P89" s="841">
        <v>0</v>
      </c>
      <c r="Q89" s="22"/>
      <c r="R89" s="22"/>
      <c r="S89" s="842">
        <v>0</v>
      </c>
      <c r="T89" s="480"/>
      <c r="U89" s="487"/>
      <c r="V89" s="479"/>
      <c r="W89" s="488"/>
      <c r="X89" s="697"/>
      <c r="Y89" s="697"/>
      <c r="Z89" s="698"/>
      <c r="AA89" s="699" t="s">
        <v>62</v>
      </c>
    </row>
    <row r="90" spans="1:28" ht="63" customHeight="1" thickBot="1" x14ac:dyDescent="0.3">
      <c r="A90" s="377" t="s">
        <v>26</v>
      </c>
      <c r="B90" s="52" t="s">
        <v>182</v>
      </c>
      <c r="C90" s="63" t="s">
        <v>183</v>
      </c>
      <c r="D90" s="44" t="s">
        <v>195</v>
      </c>
      <c r="E90" s="585" t="s">
        <v>196</v>
      </c>
      <c r="F90" s="586" t="s">
        <v>191</v>
      </c>
      <c r="G90" s="587">
        <v>12</v>
      </c>
      <c r="H90" s="587" t="s">
        <v>35</v>
      </c>
      <c r="I90" s="587">
        <v>3</v>
      </c>
      <c r="J90" s="45">
        <v>3</v>
      </c>
      <c r="K90" s="822">
        <f t="shared" si="2"/>
        <v>0</v>
      </c>
      <c r="L90" s="844">
        <v>0</v>
      </c>
      <c r="M90" s="845">
        <v>0</v>
      </c>
      <c r="N90" s="845">
        <v>0</v>
      </c>
      <c r="O90" s="64"/>
      <c r="P90" s="845">
        <v>0</v>
      </c>
      <c r="Q90" s="64"/>
      <c r="R90" s="64"/>
      <c r="S90" s="846">
        <v>0</v>
      </c>
      <c r="T90" s="517"/>
      <c r="U90" s="499"/>
      <c r="V90" s="708"/>
      <c r="W90" s="709"/>
      <c r="X90" s="710"/>
      <c r="Y90" s="710"/>
      <c r="Z90" s="711"/>
      <c r="AA90" s="725" t="s">
        <v>62</v>
      </c>
      <c r="AB90" s="81"/>
    </row>
    <row r="91" spans="1:28" s="9" customFormat="1" ht="51" customHeight="1" x14ac:dyDescent="0.2">
      <c r="A91" s="55" t="s">
        <v>26</v>
      </c>
      <c r="B91" s="56" t="s">
        <v>182</v>
      </c>
      <c r="C91" s="68" t="s">
        <v>183</v>
      </c>
      <c r="D91" s="58">
        <v>55</v>
      </c>
      <c r="E91" s="380" t="s">
        <v>197</v>
      </c>
      <c r="F91" s="392" t="s">
        <v>198</v>
      </c>
      <c r="G91" s="588">
        <v>0</v>
      </c>
      <c r="H91" s="588" t="s">
        <v>31</v>
      </c>
      <c r="I91" s="588">
        <v>1</v>
      </c>
      <c r="J91" s="59">
        <v>0.25</v>
      </c>
      <c r="K91" s="823">
        <f t="shared" si="2"/>
        <v>1532589318</v>
      </c>
      <c r="L91" s="847">
        <v>1380589318</v>
      </c>
      <c r="M91" s="848">
        <v>0</v>
      </c>
      <c r="N91" s="848">
        <v>0</v>
      </c>
      <c r="O91" s="86"/>
      <c r="P91" s="848">
        <v>152000000</v>
      </c>
      <c r="Q91" s="86"/>
      <c r="R91" s="86"/>
      <c r="S91" s="849">
        <v>0</v>
      </c>
      <c r="T91" s="504">
        <v>1</v>
      </c>
      <c r="U91" s="484" t="s">
        <v>1308</v>
      </c>
      <c r="V91" s="485" t="s">
        <v>59</v>
      </c>
      <c r="W91" s="486">
        <v>100</v>
      </c>
      <c r="X91" s="712">
        <v>43101</v>
      </c>
      <c r="Y91" s="712">
        <v>43465</v>
      </c>
      <c r="Z91" s="515">
        <f>414000000-103682</f>
        <v>413896318</v>
      </c>
      <c r="AA91" s="696" t="s">
        <v>62</v>
      </c>
    </row>
    <row r="92" spans="1:28" s="81" customFormat="1" ht="51" customHeight="1" x14ac:dyDescent="0.2">
      <c r="A92" s="25" t="s">
        <v>26</v>
      </c>
      <c r="B92" s="18" t="s">
        <v>182</v>
      </c>
      <c r="C92" s="62" t="s">
        <v>183</v>
      </c>
      <c r="D92" s="20">
        <v>55</v>
      </c>
      <c r="E92" s="98" t="s">
        <v>197</v>
      </c>
      <c r="F92" s="107" t="s">
        <v>198</v>
      </c>
      <c r="G92" s="584">
        <v>0</v>
      </c>
      <c r="H92" s="584" t="s">
        <v>31</v>
      </c>
      <c r="I92" s="584">
        <v>1</v>
      </c>
      <c r="J92" s="21">
        <v>0.25</v>
      </c>
      <c r="K92" s="821"/>
      <c r="L92" s="840"/>
      <c r="M92" s="841"/>
      <c r="N92" s="841"/>
      <c r="O92" s="51"/>
      <c r="P92" s="841"/>
      <c r="Q92" s="51"/>
      <c r="R92" s="51"/>
      <c r="S92" s="842"/>
      <c r="T92" s="480">
        <v>2</v>
      </c>
      <c r="U92" s="487" t="s">
        <v>199</v>
      </c>
      <c r="V92" s="479"/>
      <c r="W92" s="488"/>
      <c r="X92" s="697">
        <v>43101</v>
      </c>
      <c r="Y92" s="697">
        <v>43465</v>
      </c>
      <c r="Z92" s="516">
        <v>338580000</v>
      </c>
      <c r="AA92" s="699" t="s">
        <v>62</v>
      </c>
    </row>
    <row r="93" spans="1:28" s="9" customFormat="1" ht="51" customHeight="1" x14ac:dyDescent="0.2">
      <c r="A93" s="25" t="s">
        <v>26</v>
      </c>
      <c r="B93" s="18" t="s">
        <v>182</v>
      </c>
      <c r="C93" s="62" t="s">
        <v>183</v>
      </c>
      <c r="D93" s="20">
        <v>55</v>
      </c>
      <c r="E93" s="98" t="s">
        <v>197</v>
      </c>
      <c r="F93" s="107" t="s">
        <v>198</v>
      </c>
      <c r="G93" s="584">
        <v>0</v>
      </c>
      <c r="H93" s="584" t="s">
        <v>31</v>
      </c>
      <c r="I93" s="584">
        <v>1</v>
      </c>
      <c r="J93" s="21">
        <v>0.25</v>
      </c>
      <c r="K93" s="821"/>
      <c r="L93" s="840"/>
      <c r="M93" s="841"/>
      <c r="N93" s="841"/>
      <c r="O93" s="51"/>
      <c r="P93" s="841"/>
      <c r="Q93" s="51"/>
      <c r="R93" s="51"/>
      <c r="S93" s="842"/>
      <c r="T93" s="480">
        <v>3</v>
      </c>
      <c r="U93" s="487" t="s">
        <v>200</v>
      </c>
      <c r="V93" s="479"/>
      <c r="W93" s="488"/>
      <c r="X93" s="697">
        <v>43101</v>
      </c>
      <c r="Y93" s="697">
        <v>43465</v>
      </c>
      <c r="Z93" s="516">
        <v>705500000</v>
      </c>
      <c r="AA93" s="699" t="s">
        <v>62</v>
      </c>
    </row>
    <row r="94" spans="1:28" s="9" customFormat="1" ht="51" customHeight="1" thickBot="1" x14ac:dyDescent="0.25">
      <c r="A94" s="27" t="s">
        <v>26</v>
      </c>
      <c r="B94" s="28" t="s">
        <v>182</v>
      </c>
      <c r="C94" s="61" t="s">
        <v>183</v>
      </c>
      <c r="D94" s="30">
        <v>55</v>
      </c>
      <c r="E94" s="387" t="s">
        <v>197</v>
      </c>
      <c r="F94" s="579" t="s">
        <v>198</v>
      </c>
      <c r="G94" s="589">
        <v>0</v>
      </c>
      <c r="H94" s="589" t="s">
        <v>31</v>
      </c>
      <c r="I94" s="589">
        <v>1</v>
      </c>
      <c r="J94" s="31">
        <v>0.25</v>
      </c>
      <c r="K94" s="824"/>
      <c r="L94" s="852"/>
      <c r="M94" s="853"/>
      <c r="N94" s="853"/>
      <c r="O94" s="84"/>
      <c r="P94" s="853"/>
      <c r="Q94" s="84"/>
      <c r="R94" s="84"/>
      <c r="S94" s="855"/>
      <c r="T94" s="505">
        <v>4</v>
      </c>
      <c r="U94" s="489" t="s">
        <v>201</v>
      </c>
      <c r="V94" s="482"/>
      <c r="W94" s="713"/>
      <c r="X94" s="714">
        <v>43101</v>
      </c>
      <c r="Y94" s="714">
        <v>43465</v>
      </c>
      <c r="Z94" s="511">
        <v>74613000</v>
      </c>
      <c r="AA94" s="703" t="s">
        <v>62</v>
      </c>
    </row>
    <row r="95" spans="1:28" ht="39.75" customHeight="1" x14ac:dyDescent="0.25">
      <c r="A95" s="369" t="s">
        <v>26</v>
      </c>
      <c r="B95" s="35" t="s">
        <v>182</v>
      </c>
      <c r="C95" s="6" t="s">
        <v>183</v>
      </c>
      <c r="D95" s="389">
        <v>56</v>
      </c>
      <c r="E95" s="73" t="s">
        <v>202</v>
      </c>
      <c r="F95" s="574" t="s">
        <v>203</v>
      </c>
      <c r="G95" s="570">
        <v>250</v>
      </c>
      <c r="H95" s="570" t="s">
        <v>31</v>
      </c>
      <c r="I95" s="570">
        <v>400</v>
      </c>
      <c r="J95" s="8"/>
      <c r="K95" s="825">
        <f t="shared" ref="K95:K132" si="3">+L95+M95+N95+O95+P95+Q95+R95+S95</f>
        <v>0</v>
      </c>
      <c r="L95" s="856">
        <v>0</v>
      </c>
      <c r="M95" s="857">
        <v>0</v>
      </c>
      <c r="N95" s="857">
        <v>0</v>
      </c>
      <c r="O95" s="857"/>
      <c r="P95" s="857">
        <v>0</v>
      </c>
      <c r="Q95" s="857"/>
      <c r="R95" s="857"/>
      <c r="S95" s="859">
        <v>0</v>
      </c>
      <c r="T95" s="463"/>
      <c r="U95" s="510"/>
      <c r="V95" s="503"/>
      <c r="W95" s="691"/>
      <c r="X95" s="692"/>
      <c r="Y95" s="692"/>
      <c r="Z95" s="693"/>
      <c r="AA95" s="715" t="s">
        <v>62</v>
      </c>
      <c r="AB95" s="9"/>
    </row>
    <row r="96" spans="1:28" ht="60.75" customHeight="1" x14ac:dyDescent="0.25">
      <c r="A96" s="25" t="s">
        <v>26</v>
      </c>
      <c r="B96" s="18" t="s">
        <v>182</v>
      </c>
      <c r="C96" s="62" t="s">
        <v>183</v>
      </c>
      <c r="D96" s="90" t="s">
        <v>204</v>
      </c>
      <c r="E96" s="98" t="s">
        <v>205</v>
      </c>
      <c r="F96" s="107" t="s">
        <v>203</v>
      </c>
      <c r="G96" s="584">
        <v>250</v>
      </c>
      <c r="H96" s="584" t="s">
        <v>31</v>
      </c>
      <c r="I96" s="584">
        <v>250</v>
      </c>
      <c r="J96" s="21">
        <v>250</v>
      </c>
      <c r="K96" s="821">
        <f t="shared" si="3"/>
        <v>0</v>
      </c>
      <c r="L96" s="840">
        <v>0</v>
      </c>
      <c r="M96" s="841">
        <v>0</v>
      </c>
      <c r="N96" s="841">
        <v>0</v>
      </c>
      <c r="O96" s="841"/>
      <c r="P96" s="841">
        <v>0</v>
      </c>
      <c r="Q96" s="841"/>
      <c r="R96" s="841"/>
      <c r="S96" s="842">
        <v>0</v>
      </c>
      <c r="T96" s="478">
        <v>1</v>
      </c>
      <c r="U96" s="516" t="s">
        <v>1187</v>
      </c>
      <c r="V96" s="479" t="s">
        <v>59</v>
      </c>
      <c r="W96" s="488">
        <v>100</v>
      </c>
      <c r="X96" s="697">
        <v>43101</v>
      </c>
      <c r="Y96" s="697">
        <v>43465</v>
      </c>
      <c r="Z96" s="516">
        <v>0</v>
      </c>
      <c r="AA96" s="699" t="s">
        <v>62</v>
      </c>
      <c r="AB96" s="9"/>
    </row>
    <row r="97" spans="1:28" s="9" customFormat="1" ht="63" customHeight="1" thickBot="1" x14ac:dyDescent="0.25">
      <c r="A97" s="25" t="s">
        <v>26</v>
      </c>
      <c r="B97" s="18" t="s">
        <v>182</v>
      </c>
      <c r="C97" s="62" t="s">
        <v>183</v>
      </c>
      <c r="D97" s="90" t="s">
        <v>206</v>
      </c>
      <c r="E97" s="98" t="s">
        <v>207</v>
      </c>
      <c r="F97" s="107" t="s">
        <v>203</v>
      </c>
      <c r="G97" s="584">
        <v>252</v>
      </c>
      <c r="H97" s="584" t="s">
        <v>31</v>
      </c>
      <c r="I97" s="584">
        <v>150</v>
      </c>
      <c r="J97" s="21"/>
      <c r="K97" s="824">
        <f t="shared" si="3"/>
        <v>0</v>
      </c>
      <c r="L97" s="852">
        <v>0</v>
      </c>
      <c r="M97" s="853">
        <v>0</v>
      </c>
      <c r="N97" s="853">
        <v>0</v>
      </c>
      <c r="O97" s="853"/>
      <c r="P97" s="853">
        <v>0</v>
      </c>
      <c r="Q97" s="853"/>
      <c r="R97" s="853"/>
      <c r="S97" s="855">
        <v>0</v>
      </c>
      <c r="T97" s="481"/>
      <c r="U97" s="511"/>
      <c r="V97" s="479"/>
      <c r="W97" s="488"/>
      <c r="X97" s="697"/>
      <c r="Y97" s="697"/>
      <c r="Z97" s="698"/>
      <c r="AA97" s="699" t="s">
        <v>62</v>
      </c>
    </row>
    <row r="98" spans="1:28" ht="78" customHeight="1" thickBot="1" x14ac:dyDescent="0.3">
      <c r="A98" s="10" t="s">
        <v>26</v>
      </c>
      <c r="B98" s="33" t="s">
        <v>182</v>
      </c>
      <c r="C98" s="12" t="s">
        <v>183</v>
      </c>
      <c r="D98" s="13">
        <v>57</v>
      </c>
      <c r="E98" s="571" t="s">
        <v>208</v>
      </c>
      <c r="F98" s="572" t="s">
        <v>209</v>
      </c>
      <c r="G98" s="573">
        <v>0</v>
      </c>
      <c r="H98" s="573" t="s">
        <v>31</v>
      </c>
      <c r="I98" s="573">
        <v>3</v>
      </c>
      <c r="J98" s="14">
        <v>1</v>
      </c>
      <c r="K98" s="827">
        <f t="shared" si="3"/>
        <v>0</v>
      </c>
      <c r="L98" s="863">
        <v>0</v>
      </c>
      <c r="M98" s="864">
        <v>0</v>
      </c>
      <c r="N98" s="864">
        <v>0</v>
      </c>
      <c r="O98" s="864"/>
      <c r="P98" s="864">
        <v>0</v>
      </c>
      <c r="Q98" s="864"/>
      <c r="R98" s="864"/>
      <c r="S98" s="865">
        <v>0</v>
      </c>
      <c r="T98" s="490">
        <v>1</v>
      </c>
      <c r="U98" s="559" t="s">
        <v>1188</v>
      </c>
      <c r="V98" s="492" t="s">
        <v>1150</v>
      </c>
      <c r="W98" s="689">
        <v>3</v>
      </c>
      <c r="X98" s="688">
        <v>43101</v>
      </c>
      <c r="Y98" s="688">
        <v>43465</v>
      </c>
      <c r="Z98" s="690">
        <v>0</v>
      </c>
      <c r="AA98" s="248" t="s">
        <v>150</v>
      </c>
    </row>
    <row r="99" spans="1:28" ht="63" customHeight="1" thickBot="1" x14ac:dyDescent="0.3">
      <c r="A99" s="369" t="s">
        <v>26</v>
      </c>
      <c r="B99" s="35" t="s">
        <v>182</v>
      </c>
      <c r="C99" s="6" t="s">
        <v>183</v>
      </c>
      <c r="D99" s="7">
        <v>58</v>
      </c>
      <c r="E99" s="73" t="s">
        <v>210</v>
      </c>
      <c r="F99" s="574" t="s">
        <v>211</v>
      </c>
      <c r="G99" s="570">
        <v>0</v>
      </c>
      <c r="H99" s="570" t="s">
        <v>31</v>
      </c>
      <c r="I99" s="570">
        <v>2</v>
      </c>
      <c r="J99" s="74">
        <v>1</v>
      </c>
      <c r="K99" s="826">
        <f t="shared" si="3"/>
        <v>0</v>
      </c>
      <c r="L99" s="860">
        <v>0</v>
      </c>
      <c r="M99" s="861">
        <v>0</v>
      </c>
      <c r="N99" s="861">
        <v>0</v>
      </c>
      <c r="O99" s="861"/>
      <c r="P99" s="861">
        <v>0</v>
      </c>
      <c r="Q99" s="861"/>
      <c r="R99" s="861"/>
      <c r="S99" s="862">
        <v>0</v>
      </c>
      <c r="T99" s="463">
        <v>1</v>
      </c>
      <c r="U99" s="533" t="s">
        <v>1148</v>
      </c>
      <c r="V99" s="503" t="s">
        <v>1150</v>
      </c>
      <c r="W99" s="691">
        <v>1</v>
      </c>
      <c r="X99" s="692">
        <v>43133</v>
      </c>
      <c r="Y99" s="692">
        <v>43424</v>
      </c>
      <c r="Z99" s="722">
        <v>0</v>
      </c>
      <c r="AA99" s="715" t="s">
        <v>92</v>
      </c>
    </row>
    <row r="100" spans="1:28" ht="63" customHeight="1" thickBot="1" x14ac:dyDescent="0.3">
      <c r="A100" s="10" t="s">
        <v>26</v>
      </c>
      <c r="B100" s="11" t="s">
        <v>212</v>
      </c>
      <c r="C100" s="34" t="s">
        <v>1428</v>
      </c>
      <c r="D100" s="13">
        <v>59</v>
      </c>
      <c r="E100" s="571" t="s">
        <v>213</v>
      </c>
      <c r="F100" s="572" t="s">
        <v>214</v>
      </c>
      <c r="G100" s="573">
        <v>0</v>
      </c>
      <c r="H100" s="573" t="s">
        <v>31</v>
      </c>
      <c r="I100" s="573">
        <v>1</v>
      </c>
      <c r="J100" s="14">
        <v>0.25</v>
      </c>
      <c r="K100" s="827">
        <f t="shared" si="3"/>
        <v>0</v>
      </c>
      <c r="L100" s="863">
        <v>0</v>
      </c>
      <c r="M100" s="864">
        <v>0</v>
      </c>
      <c r="N100" s="864">
        <v>0</v>
      </c>
      <c r="O100" s="871"/>
      <c r="P100" s="864">
        <v>0</v>
      </c>
      <c r="Q100" s="871"/>
      <c r="R100" s="871"/>
      <c r="S100" s="865">
        <v>0</v>
      </c>
      <c r="T100" s="490">
        <v>1</v>
      </c>
      <c r="U100" s="491" t="s">
        <v>1309</v>
      </c>
      <c r="V100" s="492" t="s">
        <v>59</v>
      </c>
      <c r="W100" s="689">
        <v>10</v>
      </c>
      <c r="X100" s="688">
        <v>43101</v>
      </c>
      <c r="Y100" s="688">
        <v>43465</v>
      </c>
      <c r="Z100" s="491">
        <v>0</v>
      </c>
      <c r="AA100" s="248" t="s">
        <v>62</v>
      </c>
      <c r="AB100" s="9"/>
    </row>
    <row r="101" spans="1:28" ht="63" customHeight="1" thickBot="1" x14ac:dyDescent="0.3">
      <c r="A101" s="371" t="s">
        <v>26</v>
      </c>
      <c r="B101" s="383" t="s">
        <v>212</v>
      </c>
      <c r="C101" s="373" t="s">
        <v>1428</v>
      </c>
      <c r="D101" s="374">
        <v>60</v>
      </c>
      <c r="E101" s="591" t="s">
        <v>1429</v>
      </c>
      <c r="F101" s="592" t="s">
        <v>215</v>
      </c>
      <c r="G101" s="593">
        <v>0</v>
      </c>
      <c r="H101" s="593" t="s">
        <v>31</v>
      </c>
      <c r="I101" s="593">
        <v>1</v>
      </c>
      <c r="J101" s="375">
        <v>0.25</v>
      </c>
      <c r="K101" s="828">
        <f t="shared" si="3"/>
        <v>0</v>
      </c>
      <c r="L101" s="866">
        <v>0</v>
      </c>
      <c r="M101" s="867">
        <v>0</v>
      </c>
      <c r="N101" s="867">
        <v>0</v>
      </c>
      <c r="O101" s="867"/>
      <c r="P101" s="867">
        <v>0</v>
      </c>
      <c r="Q101" s="867"/>
      <c r="R101" s="867"/>
      <c r="S101" s="869">
        <v>0</v>
      </c>
      <c r="T101" s="495"/>
      <c r="U101" s="506"/>
      <c r="V101" s="507"/>
      <c r="W101" s="720"/>
      <c r="X101" s="721"/>
      <c r="Y101" s="721"/>
      <c r="Z101" s="722"/>
      <c r="AA101" s="723" t="s">
        <v>62</v>
      </c>
      <c r="AB101" s="9"/>
    </row>
    <row r="102" spans="1:28" ht="63" customHeight="1" x14ac:dyDescent="0.25">
      <c r="A102" s="55" t="s">
        <v>26</v>
      </c>
      <c r="B102" s="77" t="s">
        <v>212</v>
      </c>
      <c r="C102" s="57" t="s">
        <v>1428</v>
      </c>
      <c r="D102" s="58">
        <v>61</v>
      </c>
      <c r="E102" s="380" t="s">
        <v>216</v>
      </c>
      <c r="F102" s="392" t="s">
        <v>217</v>
      </c>
      <c r="G102" s="588">
        <v>0</v>
      </c>
      <c r="H102" s="588" t="s">
        <v>31</v>
      </c>
      <c r="I102" s="588">
        <v>50</v>
      </c>
      <c r="J102" s="59">
        <v>12.5</v>
      </c>
      <c r="K102" s="823">
        <f t="shared" si="3"/>
        <v>25000000</v>
      </c>
      <c r="L102" s="847">
        <v>25000000</v>
      </c>
      <c r="M102" s="848">
        <v>0</v>
      </c>
      <c r="N102" s="848">
        <v>0</v>
      </c>
      <c r="O102" s="848"/>
      <c r="P102" s="848">
        <v>0</v>
      </c>
      <c r="Q102" s="848"/>
      <c r="R102" s="848"/>
      <c r="S102" s="849">
        <v>0</v>
      </c>
      <c r="T102" s="504">
        <v>1</v>
      </c>
      <c r="U102" s="515" t="s">
        <v>1310</v>
      </c>
      <c r="V102" s="485" t="s">
        <v>1205</v>
      </c>
      <c r="W102" s="486">
        <v>1</v>
      </c>
      <c r="X102" s="712">
        <v>43101</v>
      </c>
      <c r="Y102" s="712">
        <v>43465</v>
      </c>
      <c r="Z102" s="695">
        <v>25000000</v>
      </c>
      <c r="AA102" s="696" t="s">
        <v>62</v>
      </c>
      <c r="AB102" s="9"/>
    </row>
    <row r="103" spans="1:28" ht="63" customHeight="1" thickBot="1" x14ac:dyDescent="0.3">
      <c r="A103" s="27" t="s">
        <v>26</v>
      </c>
      <c r="B103" s="79" t="s">
        <v>212</v>
      </c>
      <c r="C103" s="29" t="s">
        <v>1428</v>
      </c>
      <c r="D103" s="30">
        <v>61</v>
      </c>
      <c r="E103" s="387" t="s">
        <v>216</v>
      </c>
      <c r="F103" s="579" t="s">
        <v>217</v>
      </c>
      <c r="G103" s="589">
        <v>0</v>
      </c>
      <c r="H103" s="589" t="s">
        <v>31</v>
      </c>
      <c r="I103" s="589">
        <v>50</v>
      </c>
      <c r="J103" s="31">
        <v>12.5</v>
      </c>
      <c r="K103" s="824">
        <f t="shared" si="3"/>
        <v>0</v>
      </c>
      <c r="L103" s="852">
        <v>0</v>
      </c>
      <c r="M103" s="853">
        <v>0</v>
      </c>
      <c r="N103" s="853">
        <v>0</v>
      </c>
      <c r="O103" s="853"/>
      <c r="P103" s="853">
        <v>0</v>
      </c>
      <c r="Q103" s="853"/>
      <c r="R103" s="853"/>
      <c r="S103" s="855">
        <v>0</v>
      </c>
      <c r="T103" s="505">
        <v>2</v>
      </c>
      <c r="U103" s="489" t="s">
        <v>1311</v>
      </c>
      <c r="V103" s="482" t="s">
        <v>59</v>
      </c>
      <c r="W103" s="713">
        <v>10</v>
      </c>
      <c r="X103" s="714">
        <v>43101</v>
      </c>
      <c r="Y103" s="714">
        <v>43465</v>
      </c>
      <c r="Z103" s="511">
        <v>0</v>
      </c>
      <c r="AA103" s="703" t="s">
        <v>62</v>
      </c>
      <c r="AB103" s="9"/>
    </row>
    <row r="104" spans="1:28" s="9" customFormat="1" ht="69.75" customHeight="1" thickBot="1" x14ac:dyDescent="0.25">
      <c r="A104" s="369" t="s">
        <v>26</v>
      </c>
      <c r="B104" s="5" t="s">
        <v>212</v>
      </c>
      <c r="C104" s="36" t="s">
        <v>1428</v>
      </c>
      <c r="D104" s="7">
        <v>62</v>
      </c>
      <c r="E104" s="73" t="s">
        <v>218</v>
      </c>
      <c r="F104" s="574" t="s">
        <v>219</v>
      </c>
      <c r="G104" s="570">
        <v>0</v>
      </c>
      <c r="H104" s="570" t="s">
        <v>31</v>
      </c>
      <c r="I104" s="570">
        <v>4</v>
      </c>
      <c r="J104" s="8">
        <v>1</v>
      </c>
      <c r="K104" s="826">
        <f t="shared" si="3"/>
        <v>0</v>
      </c>
      <c r="L104" s="860">
        <v>0</v>
      </c>
      <c r="M104" s="861">
        <v>0</v>
      </c>
      <c r="N104" s="861">
        <v>0</v>
      </c>
      <c r="O104" s="861"/>
      <c r="P104" s="861">
        <v>0</v>
      </c>
      <c r="Q104" s="861"/>
      <c r="R104" s="861"/>
      <c r="S104" s="862">
        <v>0</v>
      </c>
      <c r="T104" s="463">
        <v>1</v>
      </c>
      <c r="U104" s="510" t="s">
        <v>1149</v>
      </c>
      <c r="V104" s="503" t="s">
        <v>1150</v>
      </c>
      <c r="W104" s="691">
        <v>4</v>
      </c>
      <c r="X104" s="692">
        <v>43101</v>
      </c>
      <c r="Y104" s="692">
        <v>43465</v>
      </c>
      <c r="Z104" s="510">
        <v>0</v>
      </c>
      <c r="AA104" s="715" t="s">
        <v>62</v>
      </c>
    </row>
    <row r="105" spans="1:28" s="9" customFormat="1" ht="70.5" customHeight="1" thickBot="1" x14ac:dyDescent="0.25">
      <c r="A105" s="371" t="s">
        <v>26</v>
      </c>
      <c r="B105" s="383" t="s">
        <v>212</v>
      </c>
      <c r="C105" s="373" t="s">
        <v>1428</v>
      </c>
      <c r="D105" s="374">
        <v>63</v>
      </c>
      <c r="E105" s="591" t="s">
        <v>220</v>
      </c>
      <c r="F105" s="592" t="s">
        <v>221</v>
      </c>
      <c r="G105" s="593">
        <v>0</v>
      </c>
      <c r="H105" s="593" t="s">
        <v>31</v>
      </c>
      <c r="I105" s="593">
        <v>1</v>
      </c>
      <c r="J105" s="375">
        <v>0.33</v>
      </c>
      <c r="K105" s="828">
        <f t="shared" si="3"/>
        <v>0</v>
      </c>
      <c r="L105" s="866">
        <v>0</v>
      </c>
      <c r="M105" s="867">
        <v>0</v>
      </c>
      <c r="N105" s="867">
        <v>0</v>
      </c>
      <c r="O105" s="872"/>
      <c r="P105" s="867">
        <v>0</v>
      </c>
      <c r="Q105" s="872"/>
      <c r="R105" s="873"/>
      <c r="S105" s="869">
        <v>0</v>
      </c>
      <c r="T105" s="495"/>
      <c r="U105" s="506"/>
      <c r="V105" s="507"/>
      <c r="W105" s="720"/>
      <c r="X105" s="721"/>
      <c r="Y105" s="721"/>
      <c r="Z105" s="722"/>
      <c r="AA105" s="723" t="s">
        <v>62</v>
      </c>
    </row>
    <row r="106" spans="1:28" ht="81.75" customHeight="1" x14ac:dyDescent="0.25">
      <c r="A106" s="55" t="s">
        <v>26</v>
      </c>
      <c r="B106" s="77" t="s">
        <v>212</v>
      </c>
      <c r="C106" s="57" t="s">
        <v>1428</v>
      </c>
      <c r="D106" s="58">
        <v>64</v>
      </c>
      <c r="E106" s="380" t="s">
        <v>1430</v>
      </c>
      <c r="F106" s="392" t="s">
        <v>1431</v>
      </c>
      <c r="G106" s="588">
        <v>0</v>
      </c>
      <c r="H106" s="588" t="s">
        <v>31</v>
      </c>
      <c r="I106" s="588">
        <v>300</v>
      </c>
      <c r="J106" s="59">
        <v>93</v>
      </c>
      <c r="K106" s="823">
        <f t="shared" si="3"/>
        <v>0</v>
      </c>
      <c r="L106" s="847">
        <v>0</v>
      </c>
      <c r="M106" s="848">
        <v>0</v>
      </c>
      <c r="N106" s="848">
        <v>0</v>
      </c>
      <c r="O106" s="86"/>
      <c r="P106" s="848">
        <v>0</v>
      </c>
      <c r="Q106" s="86"/>
      <c r="R106" s="86"/>
      <c r="S106" s="849">
        <v>0</v>
      </c>
      <c r="T106" s="504">
        <v>1</v>
      </c>
      <c r="U106" s="515" t="s">
        <v>1189</v>
      </c>
      <c r="V106" s="485" t="s">
        <v>1150</v>
      </c>
      <c r="W106" s="486">
        <v>20</v>
      </c>
      <c r="X106" s="712">
        <v>43101</v>
      </c>
      <c r="Y106" s="712">
        <v>43465</v>
      </c>
      <c r="Z106" s="695">
        <v>0</v>
      </c>
      <c r="AA106" s="696" t="s">
        <v>150</v>
      </c>
    </row>
    <row r="107" spans="1:28" s="9" customFormat="1" ht="63" customHeight="1" x14ac:dyDescent="0.25">
      <c r="A107" s="25" t="s">
        <v>26</v>
      </c>
      <c r="B107" s="78" t="s">
        <v>212</v>
      </c>
      <c r="C107" s="19" t="s">
        <v>1428</v>
      </c>
      <c r="D107" s="20">
        <v>64</v>
      </c>
      <c r="E107" s="98" t="s">
        <v>1430</v>
      </c>
      <c r="F107" s="107" t="s">
        <v>1431</v>
      </c>
      <c r="G107" s="584">
        <v>0</v>
      </c>
      <c r="H107" s="584" t="s">
        <v>31</v>
      </c>
      <c r="I107" s="584">
        <v>300</v>
      </c>
      <c r="J107" s="21">
        <v>93</v>
      </c>
      <c r="K107" s="821">
        <f t="shared" si="3"/>
        <v>0</v>
      </c>
      <c r="L107" s="840">
        <v>0</v>
      </c>
      <c r="M107" s="841">
        <v>0</v>
      </c>
      <c r="N107" s="841">
        <v>0</v>
      </c>
      <c r="O107" s="841"/>
      <c r="P107" s="841">
        <v>0</v>
      </c>
      <c r="Q107" s="841"/>
      <c r="R107" s="841"/>
      <c r="S107" s="842">
        <v>0</v>
      </c>
      <c r="T107" s="480">
        <v>2</v>
      </c>
      <c r="U107" s="516" t="s">
        <v>1190</v>
      </c>
      <c r="V107" s="479" t="s">
        <v>59</v>
      </c>
      <c r="W107" s="488">
        <v>100</v>
      </c>
      <c r="X107" s="697">
        <v>43101</v>
      </c>
      <c r="Y107" s="697">
        <v>43465</v>
      </c>
      <c r="Z107" s="698">
        <v>0</v>
      </c>
      <c r="AA107" s="699" t="s">
        <v>150</v>
      </c>
      <c r="AB107" s="3"/>
    </row>
    <row r="108" spans="1:28" s="9" customFormat="1" ht="63" customHeight="1" thickBot="1" x14ac:dyDescent="0.3">
      <c r="A108" s="27" t="s">
        <v>26</v>
      </c>
      <c r="B108" s="79" t="s">
        <v>212</v>
      </c>
      <c r="C108" s="29" t="s">
        <v>1428</v>
      </c>
      <c r="D108" s="30">
        <v>64</v>
      </c>
      <c r="E108" s="387" t="s">
        <v>1432</v>
      </c>
      <c r="F108" s="579" t="s">
        <v>1431</v>
      </c>
      <c r="G108" s="589">
        <v>0</v>
      </c>
      <c r="H108" s="589" t="s">
        <v>31</v>
      </c>
      <c r="I108" s="589">
        <v>300</v>
      </c>
      <c r="J108" s="31">
        <v>93</v>
      </c>
      <c r="K108" s="824">
        <f t="shared" si="3"/>
        <v>0</v>
      </c>
      <c r="L108" s="852">
        <v>0</v>
      </c>
      <c r="M108" s="853">
        <v>0</v>
      </c>
      <c r="N108" s="853">
        <v>0</v>
      </c>
      <c r="O108" s="853"/>
      <c r="P108" s="853">
        <v>0</v>
      </c>
      <c r="Q108" s="853"/>
      <c r="R108" s="853"/>
      <c r="S108" s="855">
        <v>0</v>
      </c>
      <c r="T108" s="505">
        <v>3</v>
      </c>
      <c r="U108" s="511" t="s">
        <v>222</v>
      </c>
      <c r="V108" s="482" t="s">
        <v>1150</v>
      </c>
      <c r="W108" s="713">
        <v>50</v>
      </c>
      <c r="X108" s="714">
        <v>43101</v>
      </c>
      <c r="Y108" s="714">
        <v>43465</v>
      </c>
      <c r="Z108" s="702">
        <v>0</v>
      </c>
      <c r="AA108" s="703" t="s">
        <v>150</v>
      </c>
      <c r="AB108" s="3"/>
    </row>
    <row r="109" spans="1:28" s="9" customFormat="1" ht="63" customHeight="1" thickBot="1" x14ac:dyDescent="0.25">
      <c r="A109" s="369" t="s">
        <v>26</v>
      </c>
      <c r="B109" s="5" t="s">
        <v>212</v>
      </c>
      <c r="C109" s="36" t="s">
        <v>1428</v>
      </c>
      <c r="D109" s="7">
        <v>65</v>
      </c>
      <c r="E109" s="73" t="s">
        <v>223</v>
      </c>
      <c r="F109" s="574" t="s">
        <v>224</v>
      </c>
      <c r="G109" s="570">
        <v>1</v>
      </c>
      <c r="H109" s="570" t="s">
        <v>35</v>
      </c>
      <c r="I109" s="570">
        <v>1</v>
      </c>
      <c r="J109" s="8">
        <v>1</v>
      </c>
      <c r="K109" s="826">
        <f t="shared" si="3"/>
        <v>0</v>
      </c>
      <c r="L109" s="860">
        <v>0</v>
      </c>
      <c r="M109" s="861">
        <v>0</v>
      </c>
      <c r="N109" s="861">
        <v>0</v>
      </c>
      <c r="O109" s="861"/>
      <c r="P109" s="861">
        <v>0</v>
      </c>
      <c r="Q109" s="861"/>
      <c r="R109" s="861"/>
      <c r="S109" s="862">
        <v>0</v>
      </c>
      <c r="T109" s="463"/>
      <c r="U109" s="510"/>
      <c r="V109" s="503"/>
      <c r="W109" s="691"/>
      <c r="X109" s="692"/>
      <c r="Y109" s="692"/>
      <c r="Z109" s="693"/>
      <c r="AA109" s="715" t="s">
        <v>62</v>
      </c>
    </row>
    <row r="110" spans="1:28" s="9" customFormat="1" ht="63" customHeight="1" x14ac:dyDescent="0.25">
      <c r="A110" s="55" t="s">
        <v>26</v>
      </c>
      <c r="B110" s="77" t="s">
        <v>212</v>
      </c>
      <c r="C110" s="57" t="s">
        <v>1428</v>
      </c>
      <c r="D110" s="58">
        <v>66</v>
      </c>
      <c r="E110" s="380" t="s">
        <v>225</v>
      </c>
      <c r="F110" s="392" t="s">
        <v>226</v>
      </c>
      <c r="G110" s="588">
        <v>0</v>
      </c>
      <c r="H110" s="588" t="s">
        <v>31</v>
      </c>
      <c r="I110" s="588">
        <v>10</v>
      </c>
      <c r="J110" s="59">
        <v>3</v>
      </c>
      <c r="K110" s="823">
        <f t="shared" si="3"/>
        <v>0</v>
      </c>
      <c r="L110" s="847">
        <v>0</v>
      </c>
      <c r="M110" s="848">
        <v>0</v>
      </c>
      <c r="N110" s="848">
        <v>0</v>
      </c>
      <c r="O110" s="848"/>
      <c r="P110" s="848">
        <v>0</v>
      </c>
      <c r="Q110" s="848"/>
      <c r="R110" s="848"/>
      <c r="S110" s="849">
        <v>0</v>
      </c>
      <c r="T110" s="504">
        <v>1</v>
      </c>
      <c r="U110" s="515" t="s">
        <v>227</v>
      </c>
      <c r="V110" s="485" t="s">
        <v>59</v>
      </c>
      <c r="W110" s="486">
        <v>20</v>
      </c>
      <c r="X110" s="712">
        <v>43101</v>
      </c>
      <c r="Y110" s="712">
        <v>43465</v>
      </c>
      <c r="Z110" s="695">
        <v>0</v>
      </c>
      <c r="AA110" s="696" t="s">
        <v>150</v>
      </c>
      <c r="AB110" s="3"/>
    </row>
    <row r="111" spans="1:28" s="9" customFormat="1" ht="63" customHeight="1" x14ac:dyDescent="0.25">
      <c r="A111" s="25" t="s">
        <v>26</v>
      </c>
      <c r="B111" s="78" t="s">
        <v>212</v>
      </c>
      <c r="C111" s="19" t="s">
        <v>1428</v>
      </c>
      <c r="D111" s="20">
        <v>66</v>
      </c>
      <c r="E111" s="98" t="s">
        <v>225</v>
      </c>
      <c r="F111" s="107" t="s">
        <v>226</v>
      </c>
      <c r="G111" s="584">
        <v>0</v>
      </c>
      <c r="H111" s="584" t="s">
        <v>31</v>
      </c>
      <c r="I111" s="584">
        <v>10</v>
      </c>
      <c r="J111" s="21">
        <v>3</v>
      </c>
      <c r="K111" s="821">
        <f t="shared" si="3"/>
        <v>0</v>
      </c>
      <c r="L111" s="840">
        <v>0</v>
      </c>
      <c r="M111" s="841">
        <v>0</v>
      </c>
      <c r="N111" s="841">
        <v>0</v>
      </c>
      <c r="O111" s="841"/>
      <c r="P111" s="841">
        <v>0</v>
      </c>
      <c r="Q111" s="841"/>
      <c r="R111" s="841"/>
      <c r="S111" s="842">
        <v>0</v>
      </c>
      <c r="T111" s="480">
        <v>2</v>
      </c>
      <c r="U111" s="516" t="s">
        <v>228</v>
      </c>
      <c r="V111" s="479" t="s">
        <v>1150</v>
      </c>
      <c r="W111" s="488">
        <v>1</v>
      </c>
      <c r="X111" s="697">
        <v>43101</v>
      </c>
      <c r="Y111" s="697">
        <v>43465</v>
      </c>
      <c r="Z111" s="698">
        <v>0</v>
      </c>
      <c r="AA111" s="699" t="s">
        <v>150</v>
      </c>
      <c r="AB111" s="3"/>
    </row>
    <row r="112" spans="1:28" s="9" customFormat="1" ht="63" customHeight="1" x14ac:dyDescent="0.25">
      <c r="A112" s="25" t="s">
        <v>26</v>
      </c>
      <c r="B112" s="78" t="s">
        <v>212</v>
      </c>
      <c r="C112" s="19" t="s">
        <v>1428</v>
      </c>
      <c r="D112" s="20">
        <v>66</v>
      </c>
      <c r="E112" s="98" t="s">
        <v>229</v>
      </c>
      <c r="F112" s="107" t="s">
        <v>226</v>
      </c>
      <c r="G112" s="584">
        <v>0</v>
      </c>
      <c r="H112" s="584" t="s">
        <v>31</v>
      </c>
      <c r="I112" s="584">
        <v>10</v>
      </c>
      <c r="J112" s="21">
        <v>3</v>
      </c>
      <c r="K112" s="821">
        <f t="shared" si="3"/>
        <v>0</v>
      </c>
      <c r="L112" s="840">
        <v>0</v>
      </c>
      <c r="M112" s="841">
        <v>0</v>
      </c>
      <c r="N112" s="841">
        <v>0</v>
      </c>
      <c r="O112" s="22"/>
      <c r="P112" s="841">
        <v>0</v>
      </c>
      <c r="Q112" s="22"/>
      <c r="R112" s="22"/>
      <c r="S112" s="842">
        <v>0</v>
      </c>
      <c r="T112" s="527">
        <v>3</v>
      </c>
      <c r="U112" s="516" t="s">
        <v>230</v>
      </c>
      <c r="V112" s="479" t="s">
        <v>1191</v>
      </c>
      <c r="W112" s="488">
        <v>1</v>
      </c>
      <c r="X112" s="697">
        <v>43101</v>
      </c>
      <c r="Y112" s="697">
        <v>43465</v>
      </c>
      <c r="Z112" s="698">
        <v>0</v>
      </c>
      <c r="AA112" s="699" t="s">
        <v>150</v>
      </c>
      <c r="AB112" s="3"/>
    </row>
    <row r="113" spans="1:28" s="9" customFormat="1" ht="66.75" customHeight="1" thickBot="1" x14ac:dyDescent="0.3">
      <c r="A113" s="27" t="s">
        <v>26</v>
      </c>
      <c r="B113" s="79" t="s">
        <v>212</v>
      </c>
      <c r="C113" s="29" t="s">
        <v>1428</v>
      </c>
      <c r="D113" s="30">
        <v>66</v>
      </c>
      <c r="E113" s="387" t="s">
        <v>229</v>
      </c>
      <c r="F113" s="579" t="s">
        <v>226</v>
      </c>
      <c r="G113" s="589">
        <v>0</v>
      </c>
      <c r="H113" s="589" t="s">
        <v>31</v>
      </c>
      <c r="I113" s="589">
        <v>10</v>
      </c>
      <c r="J113" s="31">
        <v>3</v>
      </c>
      <c r="K113" s="824">
        <f t="shared" si="3"/>
        <v>0</v>
      </c>
      <c r="L113" s="852">
        <v>0</v>
      </c>
      <c r="M113" s="853">
        <v>0</v>
      </c>
      <c r="N113" s="853">
        <v>0</v>
      </c>
      <c r="O113" s="32"/>
      <c r="P113" s="853">
        <v>0</v>
      </c>
      <c r="Q113" s="32"/>
      <c r="R113" s="32"/>
      <c r="S113" s="855">
        <v>0</v>
      </c>
      <c r="T113" s="505">
        <v>4</v>
      </c>
      <c r="U113" s="511" t="s">
        <v>231</v>
      </c>
      <c r="V113" s="482" t="s">
        <v>59</v>
      </c>
      <c r="W113" s="713">
        <v>100</v>
      </c>
      <c r="X113" s="714">
        <v>43101</v>
      </c>
      <c r="Y113" s="714">
        <v>43465</v>
      </c>
      <c r="Z113" s="702">
        <v>0</v>
      </c>
      <c r="AA113" s="703" t="s">
        <v>150</v>
      </c>
      <c r="AB113" s="3"/>
    </row>
    <row r="114" spans="1:28" ht="63" customHeight="1" thickBot="1" x14ac:dyDescent="0.3">
      <c r="A114" s="369" t="s">
        <v>26</v>
      </c>
      <c r="B114" s="5" t="s">
        <v>212</v>
      </c>
      <c r="C114" s="36" t="s">
        <v>1428</v>
      </c>
      <c r="D114" s="7">
        <v>67</v>
      </c>
      <c r="E114" s="603" t="s">
        <v>1433</v>
      </c>
      <c r="F114" s="270" t="s">
        <v>232</v>
      </c>
      <c r="G114" s="570">
        <v>0</v>
      </c>
      <c r="H114" s="570" t="s">
        <v>31</v>
      </c>
      <c r="I114" s="570">
        <v>8</v>
      </c>
      <c r="J114" s="74">
        <v>3</v>
      </c>
      <c r="K114" s="826">
        <f t="shared" si="3"/>
        <v>0</v>
      </c>
      <c r="L114" s="860">
        <v>0</v>
      </c>
      <c r="M114" s="861">
        <v>0</v>
      </c>
      <c r="N114" s="861">
        <v>0</v>
      </c>
      <c r="O114" s="37"/>
      <c r="P114" s="861">
        <v>0</v>
      </c>
      <c r="Q114" s="37"/>
      <c r="R114" s="37"/>
      <c r="S114" s="862">
        <v>0</v>
      </c>
      <c r="T114" s="463">
        <v>1</v>
      </c>
      <c r="U114" s="510" t="s">
        <v>1192</v>
      </c>
      <c r="V114" s="503" t="s">
        <v>1150</v>
      </c>
      <c r="W114" s="691">
        <v>1</v>
      </c>
      <c r="X114" s="692">
        <v>43133</v>
      </c>
      <c r="Y114" s="692">
        <v>43424</v>
      </c>
      <c r="Z114" s="693">
        <v>0</v>
      </c>
      <c r="AA114" s="715" t="s">
        <v>92</v>
      </c>
    </row>
    <row r="115" spans="1:28" ht="63" customHeight="1" thickBot="1" x14ac:dyDescent="0.3">
      <c r="A115" s="10" t="s">
        <v>26</v>
      </c>
      <c r="B115" s="11" t="s">
        <v>212</v>
      </c>
      <c r="C115" s="34" t="s">
        <v>1428</v>
      </c>
      <c r="D115" s="13">
        <v>68</v>
      </c>
      <c r="E115" s="571" t="s">
        <v>233</v>
      </c>
      <c r="F115" s="572" t="s">
        <v>234</v>
      </c>
      <c r="G115" s="573">
        <v>0</v>
      </c>
      <c r="H115" s="573" t="s">
        <v>31</v>
      </c>
      <c r="I115" s="573">
        <v>5</v>
      </c>
      <c r="J115" s="14">
        <v>1</v>
      </c>
      <c r="K115" s="827">
        <f t="shared" si="3"/>
        <v>0</v>
      </c>
      <c r="L115" s="863">
        <v>0</v>
      </c>
      <c r="M115" s="864">
        <v>0</v>
      </c>
      <c r="N115" s="864">
        <v>0</v>
      </c>
      <c r="O115" s="864"/>
      <c r="P115" s="864">
        <v>0</v>
      </c>
      <c r="Q115" s="864"/>
      <c r="R115" s="864"/>
      <c r="S115" s="865">
        <v>0</v>
      </c>
      <c r="T115" s="490"/>
      <c r="U115" s="491"/>
      <c r="V115" s="492"/>
      <c r="W115" s="689"/>
      <c r="X115" s="688"/>
      <c r="Y115" s="688"/>
      <c r="Z115" s="690"/>
      <c r="AA115" s="248" t="s">
        <v>150</v>
      </c>
    </row>
    <row r="116" spans="1:28" ht="90.75" customHeight="1" thickBot="1" x14ac:dyDescent="0.3">
      <c r="A116" s="369" t="s">
        <v>26</v>
      </c>
      <c r="B116" s="5" t="s">
        <v>212</v>
      </c>
      <c r="C116" s="36" t="s">
        <v>1428</v>
      </c>
      <c r="D116" s="7">
        <v>69</v>
      </c>
      <c r="E116" s="73" t="s">
        <v>235</v>
      </c>
      <c r="F116" s="574" t="s">
        <v>236</v>
      </c>
      <c r="G116" s="570">
        <v>1</v>
      </c>
      <c r="H116" s="570" t="s">
        <v>35</v>
      </c>
      <c r="I116" s="570">
        <v>1</v>
      </c>
      <c r="J116" s="8">
        <v>1</v>
      </c>
      <c r="K116" s="826">
        <f t="shared" si="3"/>
        <v>0</v>
      </c>
      <c r="L116" s="860">
        <v>0</v>
      </c>
      <c r="M116" s="861">
        <v>0</v>
      </c>
      <c r="N116" s="861">
        <v>0</v>
      </c>
      <c r="O116" s="37"/>
      <c r="P116" s="861">
        <v>0</v>
      </c>
      <c r="Q116" s="37"/>
      <c r="R116" s="37"/>
      <c r="S116" s="862">
        <v>0</v>
      </c>
      <c r="T116" s="463"/>
      <c r="U116" s="510"/>
      <c r="V116" s="503"/>
      <c r="W116" s="691"/>
      <c r="X116" s="692"/>
      <c r="Y116" s="692"/>
      <c r="Z116" s="693"/>
      <c r="AA116" s="715" t="s">
        <v>62</v>
      </c>
      <c r="AB116" s="9"/>
    </row>
    <row r="117" spans="1:28" ht="63" customHeight="1" thickBot="1" x14ac:dyDescent="0.3">
      <c r="A117" s="10" t="s">
        <v>26</v>
      </c>
      <c r="B117" s="11" t="s">
        <v>212</v>
      </c>
      <c r="C117" s="34" t="s">
        <v>1428</v>
      </c>
      <c r="D117" s="13">
        <v>70</v>
      </c>
      <c r="E117" s="571" t="s">
        <v>237</v>
      </c>
      <c r="F117" s="572" t="s">
        <v>238</v>
      </c>
      <c r="G117" s="573">
        <v>0</v>
      </c>
      <c r="H117" s="573" t="s">
        <v>31</v>
      </c>
      <c r="I117" s="573">
        <v>1</v>
      </c>
      <c r="J117" s="14">
        <v>0.25</v>
      </c>
      <c r="K117" s="827">
        <f t="shared" si="3"/>
        <v>0</v>
      </c>
      <c r="L117" s="863">
        <v>0</v>
      </c>
      <c r="M117" s="864">
        <v>0</v>
      </c>
      <c r="N117" s="864">
        <v>0</v>
      </c>
      <c r="O117" s="15"/>
      <c r="P117" s="864">
        <v>0</v>
      </c>
      <c r="Q117" s="15"/>
      <c r="R117" s="15"/>
      <c r="S117" s="865">
        <v>0</v>
      </c>
      <c r="T117" s="490"/>
      <c r="U117" s="493"/>
      <c r="V117" s="492"/>
      <c r="W117" s="689"/>
      <c r="X117" s="688"/>
      <c r="Y117" s="688"/>
      <c r="Z117" s="690"/>
      <c r="AA117" s="248" t="s">
        <v>62</v>
      </c>
      <c r="AB117" s="9"/>
    </row>
    <row r="118" spans="1:28" s="9" customFormat="1" ht="63" customHeight="1" thickBot="1" x14ac:dyDescent="0.3">
      <c r="A118" s="10" t="s">
        <v>26</v>
      </c>
      <c r="B118" s="11" t="s">
        <v>212</v>
      </c>
      <c r="C118" s="34" t="s">
        <v>1428</v>
      </c>
      <c r="D118" s="13">
        <v>71</v>
      </c>
      <c r="E118" s="571" t="s">
        <v>239</v>
      </c>
      <c r="F118" s="572" t="s">
        <v>240</v>
      </c>
      <c r="G118" s="573">
        <v>0</v>
      </c>
      <c r="H118" s="573" t="s">
        <v>31</v>
      </c>
      <c r="I118" s="573">
        <v>1</v>
      </c>
      <c r="J118" s="91"/>
      <c r="K118" s="827">
        <f t="shared" si="3"/>
        <v>0</v>
      </c>
      <c r="L118" s="863">
        <v>0</v>
      </c>
      <c r="M118" s="864">
        <v>0</v>
      </c>
      <c r="N118" s="864">
        <v>0</v>
      </c>
      <c r="O118" s="15"/>
      <c r="P118" s="864">
        <v>0</v>
      </c>
      <c r="Q118" s="15"/>
      <c r="R118" s="15"/>
      <c r="S118" s="865">
        <v>0</v>
      </c>
      <c r="T118" s="490">
        <v>1</v>
      </c>
      <c r="U118" s="491" t="s">
        <v>1312</v>
      </c>
      <c r="V118" s="492" t="s">
        <v>1150</v>
      </c>
      <c r="W118" s="689">
        <v>1</v>
      </c>
      <c r="X118" s="688">
        <v>43133</v>
      </c>
      <c r="Y118" s="688">
        <v>43424</v>
      </c>
      <c r="Z118" s="690">
        <v>0</v>
      </c>
      <c r="AA118" s="248" t="s">
        <v>92</v>
      </c>
      <c r="AB118" s="3"/>
    </row>
    <row r="119" spans="1:28" s="93" customFormat="1" ht="63" customHeight="1" thickBot="1" x14ac:dyDescent="0.25">
      <c r="A119" s="369" t="s">
        <v>26</v>
      </c>
      <c r="B119" s="35" t="s">
        <v>1434</v>
      </c>
      <c r="C119" s="6" t="s">
        <v>241</v>
      </c>
      <c r="D119" s="7">
        <v>72</v>
      </c>
      <c r="E119" s="603" t="s">
        <v>242</v>
      </c>
      <c r="F119" s="270" t="s">
        <v>243</v>
      </c>
      <c r="G119" s="570">
        <v>0</v>
      </c>
      <c r="H119" s="570" t="s">
        <v>35</v>
      </c>
      <c r="I119" s="570">
        <v>1</v>
      </c>
      <c r="J119" s="8">
        <v>1</v>
      </c>
      <c r="K119" s="826">
        <f t="shared" si="3"/>
        <v>0</v>
      </c>
      <c r="L119" s="860">
        <v>0</v>
      </c>
      <c r="M119" s="861">
        <v>0</v>
      </c>
      <c r="N119" s="861">
        <v>0</v>
      </c>
      <c r="O119" s="37"/>
      <c r="P119" s="861">
        <v>0</v>
      </c>
      <c r="Q119" s="37"/>
      <c r="R119" s="37"/>
      <c r="S119" s="862">
        <v>0</v>
      </c>
      <c r="T119" s="463"/>
      <c r="U119" s="510"/>
      <c r="V119" s="503"/>
      <c r="W119" s="691"/>
      <c r="X119" s="692"/>
      <c r="Y119" s="692"/>
      <c r="Z119" s="693"/>
      <c r="AA119" s="715" t="s">
        <v>62</v>
      </c>
    </row>
    <row r="120" spans="1:28" s="9" customFormat="1" ht="63" customHeight="1" thickBot="1" x14ac:dyDescent="0.25">
      <c r="A120" s="10" t="s">
        <v>26</v>
      </c>
      <c r="B120" s="33" t="s">
        <v>1434</v>
      </c>
      <c r="C120" s="12" t="s">
        <v>241</v>
      </c>
      <c r="D120" s="13">
        <v>73</v>
      </c>
      <c r="E120" s="571" t="s">
        <v>244</v>
      </c>
      <c r="F120" s="572" t="s">
        <v>245</v>
      </c>
      <c r="G120" s="573">
        <v>0</v>
      </c>
      <c r="H120" s="573" t="s">
        <v>31</v>
      </c>
      <c r="I120" s="573">
        <v>50</v>
      </c>
      <c r="J120" s="14">
        <v>12.5</v>
      </c>
      <c r="K120" s="827">
        <f t="shared" si="3"/>
        <v>0</v>
      </c>
      <c r="L120" s="863">
        <v>0</v>
      </c>
      <c r="M120" s="864">
        <v>0</v>
      </c>
      <c r="N120" s="864">
        <v>0</v>
      </c>
      <c r="O120" s="50"/>
      <c r="P120" s="864">
        <v>0</v>
      </c>
      <c r="Q120" s="50"/>
      <c r="R120" s="50"/>
      <c r="S120" s="865">
        <v>0</v>
      </c>
      <c r="T120" s="490"/>
      <c r="U120" s="491" t="s">
        <v>1151</v>
      </c>
      <c r="V120" s="492" t="s">
        <v>59</v>
      </c>
      <c r="W120" s="689">
        <v>100</v>
      </c>
      <c r="X120" s="688">
        <v>43101</v>
      </c>
      <c r="Y120" s="688">
        <v>43465</v>
      </c>
      <c r="Z120" s="800">
        <v>0</v>
      </c>
      <c r="AA120" s="248" t="s">
        <v>62</v>
      </c>
    </row>
    <row r="121" spans="1:28" s="9" customFormat="1" ht="63" customHeight="1" thickBot="1" x14ac:dyDescent="0.25">
      <c r="A121" s="369" t="s">
        <v>26</v>
      </c>
      <c r="B121" s="35" t="s">
        <v>1434</v>
      </c>
      <c r="C121" s="6" t="s">
        <v>241</v>
      </c>
      <c r="D121" s="7">
        <v>74</v>
      </c>
      <c r="E121" s="73" t="s">
        <v>246</v>
      </c>
      <c r="F121" s="574" t="s">
        <v>247</v>
      </c>
      <c r="G121" s="570">
        <v>1</v>
      </c>
      <c r="H121" s="570" t="s">
        <v>35</v>
      </c>
      <c r="I121" s="570">
        <v>1</v>
      </c>
      <c r="J121" s="8">
        <v>1</v>
      </c>
      <c r="K121" s="826">
        <f t="shared" si="3"/>
        <v>0</v>
      </c>
      <c r="L121" s="860">
        <v>0</v>
      </c>
      <c r="M121" s="861">
        <v>0</v>
      </c>
      <c r="N121" s="861">
        <v>0</v>
      </c>
      <c r="O121" s="37"/>
      <c r="P121" s="861">
        <v>0</v>
      </c>
      <c r="Q121" s="37"/>
      <c r="R121" s="37"/>
      <c r="S121" s="862">
        <v>0</v>
      </c>
      <c r="T121" s="463"/>
      <c r="U121" s="494"/>
      <c r="V121" s="735"/>
      <c r="W121" s="691"/>
      <c r="X121" s="692"/>
      <c r="Y121" s="692"/>
      <c r="Z121" s="693"/>
      <c r="AA121" s="715" t="s">
        <v>62</v>
      </c>
    </row>
    <row r="122" spans="1:28" s="9" customFormat="1" ht="63" customHeight="1" thickBot="1" x14ac:dyDescent="0.25">
      <c r="A122" s="10" t="s">
        <v>26</v>
      </c>
      <c r="B122" s="33" t="s">
        <v>1434</v>
      </c>
      <c r="C122" s="12" t="s">
        <v>241</v>
      </c>
      <c r="D122" s="13">
        <v>75</v>
      </c>
      <c r="E122" s="571" t="s">
        <v>1435</v>
      </c>
      <c r="F122" s="572" t="s">
        <v>248</v>
      </c>
      <c r="G122" s="573">
        <v>1</v>
      </c>
      <c r="H122" s="573" t="s">
        <v>35</v>
      </c>
      <c r="I122" s="573">
        <v>1</v>
      </c>
      <c r="J122" s="14">
        <v>1</v>
      </c>
      <c r="K122" s="827">
        <f t="shared" si="3"/>
        <v>0</v>
      </c>
      <c r="L122" s="863">
        <v>0</v>
      </c>
      <c r="M122" s="864">
        <v>0</v>
      </c>
      <c r="N122" s="864">
        <v>0</v>
      </c>
      <c r="O122" s="864"/>
      <c r="P122" s="864">
        <v>0</v>
      </c>
      <c r="Q122" s="864"/>
      <c r="R122" s="864"/>
      <c r="S122" s="865">
        <v>0</v>
      </c>
      <c r="T122" s="490">
        <v>1</v>
      </c>
      <c r="U122" s="554" t="s">
        <v>1193</v>
      </c>
      <c r="V122" s="492" t="s">
        <v>1150</v>
      </c>
      <c r="W122" s="689">
        <v>1</v>
      </c>
      <c r="X122" s="688">
        <v>43101</v>
      </c>
      <c r="Y122" s="688">
        <v>43465</v>
      </c>
      <c r="Z122" s="491">
        <v>0</v>
      </c>
      <c r="AA122" s="248" t="s">
        <v>62</v>
      </c>
    </row>
    <row r="123" spans="1:28" ht="63" customHeight="1" thickBot="1" x14ac:dyDescent="0.3">
      <c r="A123" s="10" t="s">
        <v>26</v>
      </c>
      <c r="B123" s="33" t="s">
        <v>1434</v>
      </c>
      <c r="C123" s="12" t="s">
        <v>241</v>
      </c>
      <c r="D123" s="13">
        <v>76</v>
      </c>
      <c r="E123" s="571" t="s">
        <v>249</v>
      </c>
      <c r="F123" s="572" t="s">
        <v>250</v>
      </c>
      <c r="G123" s="573">
        <v>10</v>
      </c>
      <c r="H123" s="573" t="s">
        <v>35</v>
      </c>
      <c r="I123" s="573">
        <v>12</v>
      </c>
      <c r="J123" s="14">
        <v>12</v>
      </c>
      <c r="K123" s="827">
        <f t="shared" si="3"/>
        <v>510000000</v>
      </c>
      <c r="L123" s="863">
        <v>510000000</v>
      </c>
      <c r="M123" s="864">
        <v>0</v>
      </c>
      <c r="N123" s="864">
        <v>0</v>
      </c>
      <c r="O123" s="864"/>
      <c r="P123" s="864">
        <v>0</v>
      </c>
      <c r="Q123" s="864"/>
      <c r="R123" s="864"/>
      <c r="S123" s="865">
        <v>0</v>
      </c>
      <c r="T123" s="490">
        <v>1</v>
      </c>
      <c r="U123" s="491" t="s">
        <v>251</v>
      </c>
      <c r="V123" s="492" t="s">
        <v>59</v>
      </c>
      <c r="W123" s="689">
        <v>100</v>
      </c>
      <c r="X123" s="734">
        <v>43101</v>
      </c>
      <c r="Y123" s="688">
        <v>43465</v>
      </c>
      <c r="Z123" s="736">
        <v>510000000</v>
      </c>
      <c r="AA123" s="248" t="s">
        <v>62</v>
      </c>
      <c r="AB123" s="9"/>
    </row>
    <row r="124" spans="1:28" ht="66" customHeight="1" thickBot="1" x14ac:dyDescent="0.3">
      <c r="A124" s="10" t="s">
        <v>26</v>
      </c>
      <c r="B124" s="33" t="s">
        <v>1434</v>
      </c>
      <c r="C124" s="12" t="s">
        <v>241</v>
      </c>
      <c r="D124" s="13">
        <v>77</v>
      </c>
      <c r="E124" s="571" t="s">
        <v>252</v>
      </c>
      <c r="F124" s="572" t="s">
        <v>253</v>
      </c>
      <c r="G124" s="573">
        <v>1</v>
      </c>
      <c r="H124" s="573" t="s">
        <v>31</v>
      </c>
      <c r="I124" s="573">
        <v>1</v>
      </c>
      <c r="J124" s="14"/>
      <c r="K124" s="827">
        <f t="shared" si="3"/>
        <v>0</v>
      </c>
      <c r="L124" s="863">
        <v>0</v>
      </c>
      <c r="M124" s="864">
        <v>0</v>
      </c>
      <c r="N124" s="864">
        <v>0</v>
      </c>
      <c r="O124" s="50"/>
      <c r="P124" s="864">
        <v>0</v>
      </c>
      <c r="Q124" s="50"/>
      <c r="R124" s="50"/>
      <c r="S124" s="865">
        <v>0</v>
      </c>
      <c r="T124" s="490"/>
      <c r="U124" s="491"/>
      <c r="V124" s="492"/>
      <c r="W124" s="689"/>
      <c r="X124" s="688"/>
      <c r="Y124" s="688"/>
      <c r="Z124" s="690"/>
      <c r="AA124" s="248" t="s">
        <v>62</v>
      </c>
      <c r="AB124" s="9"/>
    </row>
    <row r="125" spans="1:28" ht="69" customHeight="1" thickBot="1" x14ac:dyDescent="0.3">
      <c r="A125" s="964" t="s">
        <v>26</v>
      </c>
      <c r="B125" s="116" t="s">
        <v>1434</v>
      </c>
      <c r="C125" s="100" t="s">
        <v>241</v>
      </c>
      <c r="D125" s="7">
        <v>78</v>
      </c>
      <c r="E125" s="574" t="s">
        <v>254</v>
      </c>
      <c r="F125" s="574" t="s">
        <v>255</v>
      </c>
      <c r="G125" s="181">
        <v>0</v>
      </c>
      <c r="H125" s="181" t="s">
        <v>31</v>
      </c>
      <c r="I125" s="181">
        <v>10</v>
      </c>
      <c r="J125" s="8"/>
      <c r="K125" s="826">
        <f t="shared" si="3"/>
        <v>0</v>
      </c>
      <c r="L125" s="860">
        <v>0</v>
      </c>
      <c r="M125" s="861">
        <v>0</v>
      </c>
      <c r="N125" s="861">
        <v>0</v>
      </c>
      <c r="O125" s="861"/>
      <c r="P125" s="861">
        <v>0</v>
      </c>
      <c r="Q125" s="861"/>
      <c r="R125" s="861"/>
      <c r="S125" s="862">
        <v>0</v>
      </c>
      <c r="T125" s="463">
        <v>1</v>
      </c>
      <c r="U125" s="512" t="s">
        <v>1194</v>
      </c>
      <c r="V125" s="503" t="s">
        <v>1150</v>
      </c>
      <c r="W125" s="513">
        <v>4</v>
      </c>
      <c r="X125" s="737">
        <v>43101</v>
      </c>
      <c r="Y125" s="737">
        <v>43465</v>
      </c>
      <c r="Z125" s="693">
        <v>0</v>
      </c>
      <c r="AA125" s="715" t="s">
        <v>55</v>
      </c>
    </row>
    <row r="126" spans="1:28" ht="63" customHeight="1" thickBot="1" x14ac:dyDescent="0.3">
      <c r="A126" s="371" t="s">
        <v>26</v>
      </c>
      <c r="B126" s="372" t="s">
        <v>1434</v>
      </c>
      <c r="C126" s="376" t="s">
        <v>241</v>
      </c>
      <c r="D126" s="374">
        <v>79</v>
      </c>
      <c r="E126" s="604" t="s">
        <v>256</v>
      </c>
      <c r="F126" s="605" t="s">
        <v>257</v>
      </c>
      <c r="G126" s="593">
        <v>4</v>
      </c>
      <c r="H126" s="593" t="s">
        <v>31</v>
      </c>
      <c r="I126" s="593">
        <v>2</v>
      </c>
      <c r="J126" s="375">
        <v>0.5</v>
      </c>
      <c r="K126" s="828">
        <f t="shared" si="3"/>
        <v>0</v>
      </c>
      <c r="L126" s="866">
        <v>0</v>
      </c>
      <c r="M126" s="867">
        <v>0</v>
      </c>
      <c r="N126" s="867">
        <v>0</v>
      </c>
      <c r="O126" s="867"/>
      <c r="P126" s="867">
        <v>0</v>
      </c>
      <c r="Q126" s="867"/>
      <c r="R126" s="867"/>
      <c r="S126" s="869">
        <v>0</v>
      </c>
      <c r="T126" s="495"/>
      <c r="U126" s="506"/>
      <c r="V126" s="507"/>
      <c r="W126" s="720"/>
      <c r="X126" s="721"/>
      <c r="Y126" s="721"/>
      <c r="Z126" s="722"/>
      <c r="AA126" s="723" t="s">
        <v>150</v>
      </c>
    </row>
    <row r="127" spans="1:28" ht="60.75" customHeight="1" x14ac:dyDescent="0.25">
      <c r="A127" s="55" t="s">
        <v>26</v>
      </c>
      <c r="B127" s="56" t="s">
        <v>1434</v>
      </c>
      <c r="C127" s="68" t="s">
        <v>241</v>
      </c>
      <c r="D127" s="58">
        <v>80</v>
      </c>
      <c r="E127" s="380" t="s">
        <v>258</v>
      </c>
      <c r="F127" s="392" t="s">
        <v>1436</v>
      </c>
      <c r="G127" s="588">
        <v>0</v>
      </c>
      <c r="H127" s="588" t="s">
        <v>31</v>
      </c>
      <c r="I127" s="588">
        <v>3</v>
      </c>
      <c r="J127" s="85">
        <v>1</v>
      </c>
      <c r="K127" s="823">
        <f t="shared" si="3"/>
        <v>0</v>
      </c>
      <c r="L127" s="847">
        <v>0</v>
      </c>
      <c r="M127" s="848">
        <v>0</v>
      </c>
      <c r="N127" s="848">
        <v>0</v>
      </c>
      <c r="O127" s="848"/>
      <c r="P127" s="848">
        <v>0</v>
      </c>
      <c r="Q127" s="848"/>
      <c r="R127" s="848"/>
      <c r="S127" s="849">
        <v>0</v>
      </c>
      <c r="T127" s="504">
        <v>1</v>
      </c>
      <c r="U127" s="515" t="s">
        <v>1195</v>
      </c>
      <c r="V127" s="485" t="s">
        <v>1150</v>
      </c>
      <c r="W127" s="486">
        <v>1</v>
      </c>
      <c r="X127" s="712">
        <v>43133</v>
      </c>
      <c r="Y127" s="712">
        <v>43424</v>
      </c>
      <c r="Z127" s="695">
        <v>0</v>
      </c>
      <c r="AA127" s="696" t="s">
        <v>92</v>
      </c>
    </row>
    <row r="128" spans="1:28" ht="51.75" customHeight="1" thickBot="1" x14ac:dyDescent="0.3">
      <c r="A128" s="27" t="s">
        <v>26</v>
      </c>
      <c r="B128" s="28" t="s">
        <v>1434</v>
      </c>
      <c r="C128" s="61" t="s">
        <v>241</v>
      </c>
      <c r="D128" s="30">
        <v>80</v>
      </c>
      <c r="E128" s="387" t="s">
        <v>258</v>
      </c>
      <c r="F128" s="579" t="s">
        <v>1436</v>
      </c>
      <c r="G128" s="589">
        <v>0</v>
      </c>
      <c r="H128" s="589" t="s">
        <v>31</v>
      </c>
      <c r="I128" s="589">
        <v>3</v>
      </c>
      <c r="J128" s="202">
        <v>1</v>
      </c>
      <c r="K128" s="824">
        <f t="shared" si="3"/>
        <v>0</v>
      </c>
      <c r="L128" s="852">
        <v>0</v>
      </c>
      <c r="M128" s="853">
        <v>0</v>
      </c>
      <c r="N128" s="853">
        <v>0</v>
      </c>
      <c r="O128" s="853"/>
      <c r="P128" s="853">
        <v>0</v>
      </c>
      <c r="Q128" s="853"/>
      <c r="R128" s="853"/>
      <c r="S128" s="855">
        <v>0</v>
      </c>
      <c r="T128" s="505">
        <v>2</v>
      </c>
      <c r="U128" s="511" t="s">
        <v>1152</v>
      </c>
      <c r="V128" s="482" t="s">
        <v>1150</v>
      </c>
      <c r="W128" s="713">
        <v>1</v>
      </c>
      <c r="X128" s="714">
        <v>43133</v>
      </c>
      <c r="Y128" s="714">
        <v>43424</v>
      </c>
      <c r="Z128" s="702">
        <v>0</v>
      </c>
      <c r="AA128" s="703" t="s">
        <v>92</v>
      </c>
    </row>
    <row r="129" spans="1:28" ht="51.75" customHeight="1" thickBot="1" x14ac:dyDescent="0.3">
      <c r="A129" s="10" t="s">
        <v>26</v>
      </c>
      <c r="B129" s="11" t="s">
        <v>272</v>
      </c>
      <c r="C129" s="34" t="s">
        <v>259</v>
      </c>
      <c r="D129" s="13">
        <v>81</v>
      </c>
      <c r="E129" s="571" t="s">
        <v>260</v>
      </c>
      <c r="F129" s="572" t="s">
        <v>261</v>
      </c>
      <c r="G129" s="573">
        <v>1</v>
      </c>
      <c r="H129" s="573" t="s">
        <v>35</v>
      </c>
      <c r="I129" s="573">
        <v>1</v>
      </c>
      <c r="J129" s="14">
        <v>1</v>
      </c>
      <c r="K129" s="827">
        <f t="shared" si="3"/>
        <v>45000000</v>
      </c>
      <c r="L129" s="863">
        <v>45000000</v>
      </c>
      <c r="M129" s="864">
        <v>0</v>
      </c>
      <c r="N129" s="864">
        <v>0</v>
      </c>
      <c r="O129" s="864"/>
      <c r="P129" s="864">
        <v>0</v>
      </c>
      <c r="Q129" s="864"/>
      <c r="R129" s="864"/>
      <c r="S129" s="865">
        <v>0</v>
      </c>
      <c r="T129" s="490">
        <v>1</v>
      </c>
      <c r="U129" s="491" t="s">
        <v>1196</v>
      </c>
      <c r="V129" s="492" t="s">
        <v>59</v>
      </c>
      <c r="W129" s="689">
        <v>100</v>
      </c>
      <c r="X129" s="688">
        <v>43101</v>
      </c>
      <c r="Y129" s="688">
        <v>43465</v>
      </c>
      <c r="Z129" s="491">
        <v>45000000</v>
      </c>
      <c r="AA129" s="248" t="s">
        <v>62</v>
      </c>
      <c r="AB129" s="9"/>
    </row>
    <row r="130" spans="1:28" ht="51.75" customHeight="1" thickBot="1" x14ac:dyDescent="0.3">
      <c r="A130" s="10" t="s">
        <v>26</v>
      </c>
      <c r="B130" s="11" t="s">
        <v>272</v>
      </c>
      <c r="C130" s="34" t="s">
        <v>259</v>
      </c>
      <c r="D130" s="13">
        <v>82</v>
      </c>
      <c r="E130" s="606" t="s">
        <v>262</v>
      </c>
      <c r="F130" s="89" t="s">
        <v>263</v>
      </c>
      <c r="G130" s="573">
        <v>1</v>
      </c>
      <c r="H130" s="573" t="s">
        <v>35</v>
      </c>
      <c r="I130" s="573">
        <v>1</v>
      </c>
      <c r="J130" s="14">
        <v>1</v>
      </c>
      <c r="K130" s="827">
        <f t="shared" si="3"/>
        <v>0</v>
      </c>
      <c r="L130" s="863">
        <v>0</v>
      </c>
      <c r="M130" s="864">
        <v>0</v>
      </c>
      <c r="N130" s="864">
        <v>0</v>
      </c>
      <c r="O130" s="864"/>
      <c r="P130" s="864">
        <v>0</v>
      </c>
      <c r="Q130" s="864"/>
      <c r="R130" s="864"/>
      <c r="S130" s="865">
        <v>0</v>
      </c>
      <c r="T130" s="490"/>
      <c r="U130" s="491"/>
      <c r="V130" s="492"/>
      <c r="W130" s="689"/>
      <c r="X130" s="688"/>
      <c r="Y130" s="688"/>
      <c r="Z130" s="690"/>
      <c r="AA130" s="248" t="s">
        <v>62</v>
      </c>
      <c r="AB130" s="9"/>
    </row>
    <row r="131" spans="1:28" ht="78.75" customHeight="1" thickBot="1" x14ac:dyDescent="0.3">
      <c r="A131" s="371" t="s">
        <v>26</v>
      </c>
      <c r="B131" s="383" t="s">
        <v>272</v>
      </c>
      <c r="C131" s="373" t="s">
        <v>259</v>
      </c>
      <c r="D131" s="374">
        <v>83</v>
      </c>
      <c r="E131" s="607" t="s">
        <v>264</v>
      </c>
      <c r="F131" s="594" t="s">
        <v>265</v>
      </c>
      <c r="G131" s="593">
        <v>1</v>
      </c>
      <c r="H131" s="593" t="s">
        <v>35</v>
      </c>
      <c r="I131" s="593">
        <v>1</v>
      </c>
      <c r="J131" s="375">
        <v>1</v>
      </c>
      <c r="K131" s="828">
        <f t="shared" si="3"/>
        <v>0</v>
      </c>
      <c r="L131" s="866">
        <v>0</v>
      </c>
      <c r="M131" s="867">
        <v>0</v>
      </c>
      <c r="N131" s="867">
        <v>0</v>
      </c>
      <c r="O131" s="868"/>
      <c r="P131" s="867">
        <v>0</v>
      </c>
      <c r="Q131" s="868"/>
      <c r="R131" s="868"/>
      <c r="S131" s="869">
        <v>0</v>
      </c>
      <c r="T131" s="495"/>
      <c r="U131" s="506"/>
      <c r="V131" s="507"/>
      <c r="W131" s="720"/>
      <c r="X131" s="721"/>
      <c r="Y131" s="721"/>
      <c r="Z131" s="722"/>
      <c r="AA131" s="723" t="s">
        <v>62</v>
      </c>
      <c r="AB131" s="9"/>
    </row>
    <row r="132" spans="1:28" s="9" customFormat="1" ht="63" customHeight="1" x14ac:dyDescent="0.2">
      <c r="A132" s="55" t="s">
        <v>26</v>
      </c>
      <c r="B132" s="77" t="s">
        <v>272</v>
      </c>
      <c r="C132" s="57" t="s">
        <v>259</v>
      </c>
      <c r="D132" s="58">
        <v>84</v>
      </c>
      <c r="E132" s="380" t="s">
        <v>266</v>
      </c>
      <c r="F132" s="392" t="s">
        <v>267</v>
      </c>
      <c r="G132" s="588">
        <v>1</v>
      </c>
      <c r="H132" s="588" t="s">
        <v>35</v>
      </c>
      <c r="I132" s="588">
        <v>1</v>
      </c>
      <c r="J132" s="59">
        <v>1</v>
      </c>
      <c r="K132" s="823">
        <f t="shared" si="3"/>
        <v>200000000</v>
      </c>
      <c r="L132" s="847">
        <v>200000000</v>
      </c>
      <c r="M132" s="848">
        <v>0</v>
      </c>
      <c r="N132" s="848">
        <v>0</v>
      </c>
      <c r="O132" s="848"/>
      <c r="P132" s="848">
        <v>0</v>
      </c>
      <c r="Q132" s="848"/>
      <c r="R132" s="848"/>
      <c r="S132" s="849">
        <v>0</v>
      </c>
      <c r="T132" s="504">
        <v>1</v>
      </c>
      <c r="U132" s="515" t="s">
        <v>268</v>
      </c>
      <c r="V132" s="485" t="s">
        <v>59</v>
      </c>
      <c r="W132" s="486">
        <v>100</v>
      </c>
      <c r="X132" s="712">
        <v>43101</v>
      </c>
      <c r="Y132" s="712">
        <v>43465</v>
      </c>
      <c r="Z132" s="515">
        <v>154706891</v>
      </c>
      <c r="AA132" s="696" t="s">
        <v>62</v>
      </c>
    </row>
    <row r="133" spans="1:28" s="9" customFormat="1" ht="63" customHeight="1" thickBot="1" x14ac:dyDescent="0.25">
      <c r="A133" s="27" t="s">
        <v>26</v>
      </c>
      <c r="B133" s="79" t="s">
        <v>272</v>
      </c>
      <c r="C133" s="29" t="s">
        <v>259</v>
      </c>
      <c r="D133" s="30">
        <v>84</v>
      </c>
      <c r="E133" s="387" t="s">
        <v>266</v>
      </c>
      <c r="F133" s="579" t="s">
        <v>267</v>
      </c>
      <c r="G133" s="589">
        <v>1</v>
      </c>
      <c r="H133" s="589" t="s">
        <v>35</v>
      </c>
      <c r="I133" s="589">
        <v>1</v>
      </c>
      <c r="J133" s="31">
        <v>1</v>
      </c>
      <c r="K133" s="824"/>
      <c r="L133" s="852"/>
      <c r="M133" s="853">
        <v>0</v>
      </c>
      <c r="N133" s="853">
        <v>0</v>
      </c>
      <c r="O133" s="853"/>
      <c r="P133" s="853">
        <v>0</v>
      </c>
      <c r="Q133" s="853"/>
      <c r="R133" s="853"/>
      <c r="S133" s="855">
        <v>0</v>
      </c>
      <c r="T133" s="505">
        <v>2</v>
      </c>
      <c r="U133" s="511" t="s">
        <v>269</v>
      </c>
      <c r="V133" s="482"/>
      <c r="W133" s="713"/>
      <c r="X133" s="714">
        <v>43101</v>
      </c>
      <c r="Y133" s="714">
        <v>43465</v>
      </c>
      <c r="Z133" s="511">
        <v>45293109</v>
      </c>
      <c r="AA133" s="703" t="s">
        <v>62</v>
      </c>
    </row>
    <row r="134" spans="1:28" ht="40.5" customHeight="1" thickBot="1" x14ac:dyDescent="0.3">
      <c r="A134" s="10" t="s">
        <v>26</v>
      </c>
      <c r="B134" s="11" t="s">
        <v>272</v>
      </c>
      <c r="C134" s="34" t="s">
        <v>259</v>
      </c>
      <c r="D134" s="13">
        <v>85</v>
      </c>
      <c r="E134" s="571" t="s">
        <v>270</v>
      </c>
      <c r="F134" s="572" t="s">
        <v>1437</v>
      </c>
      <c r="G134" s="573">
        <v>0</v>
      </c>
      <c r="H134" s="573" t="s">
        <v>31</v>
      </c>
      <c r="I134" s="573">
        <v>30</v>
      </c>
      <c r="J134" s="14">
        <v>8</v>
      </c>
      <c r="K134" s="827">
        <f t="shared" ref="K134:K146" si="4">+L134+M134+N134+O134+P134+Q134+R134+S134</f>
        <v>0</v>
      </c>
      <c r="L134" s="863">
        <v>0</v>
      </c>
      <c r="M134" s="864">
        <v>0</v>
      </c>
      <c r="N134" s="864">
        <v>0</v>
      </c>
      <c r="O134" s="50"/>
      <c r="P134" s="864">
        <v>0</v>
      </c>
      <c r="Q134" s="50"/>
      <c r="R134" s="50"/>
      <c r="S134" s="865">
        <v>0</v>
      </c>
      <c r="T134" s="490"/>
      <c r="U134" s="491"/>
      <c r="V134" s="492"/>
      <c r="W134" s="689"/>
      <c r="X134" s="688"/>
      <c r="Y134" s="688"/>
      <c r="Z134" s="690"/>
      <c r="AA134" s="248" t="s">
        <v>150</v>
      </c>
    </row>
    <row r="135" spans="1:28" ht="40.5" customHeight="1" thickBot="1" x14ac:dyDescent="0.3">
      <c r="A135" s="369" t="s">
        <v>26</v>
      </c>
      <c r="B135" s="5" t="s">
        <v>272</v>
      </c>
      <c r="C135" s="36" t="s">
        <v>259</v>
      </c>
      <c r="D135" s="7">
        <v>86</v>
      </c>
      <c r="E135" s="73" t="s">
        <v>1438</v>
      </c>
      <c r="F135" s="574" t="s">
        <v>1439</v>
      </c>
      <c r="G135" s="570">
        <v>1</v>
      </c>
      <c r="H135" s="570" t="s">
        <v>35</v>
      </c>
      <c r="I135" s="570">
        <v>1</v>
      </c>
      <c r="J135" s="8">
        <v>1</v>
      </c>
      <c r="K135" s="826">
        <f t="shared" si="4"/>
        <v>70000000</v>
      </c>
      <c r="L135" s="860">
        <v>70000000</v>
      </c>
      <c r="M135" s="861">
        <v>0</v>
      </c>
      <c r="N135" s="861">
        <v>0</v>
      </c>
      <c r="O135" s="76"/>
      <c r="P135" s="861">
        <v>0</v>
      </c>
      <c r="Q135" s="76"/>
      <c r="R135" s="76"/>
      <c r="S135" s="862">
        <v>0</v>
      </c>
      <c r="T135" s="463">
        <v>1</v>
      </c>
      <c r="U135" s="494" t="s">
        <v>271</v>
      </c>
      <c r="V135" s="494" t="s">
        <v>1150</v>
      </c>
      <c r="W135" s="494">
        <v>530</v>
      </c>
      <c r="X135" s="692">
        <v>43101</v>
      </c>
      <c r="Y135" s="692">
        <v>43465</v>
      </c>
      <c r="Z135" s="693">
        <v>70000000</v>
      </c>
      <c r="AA135" s="715" t="s">
        <v>109</v>
      </c>
    </row>
    <row r="136" spans="1:28" ht="27.75" customHeight="1" thickBot="1" x14ac:dyDescent="0.3">
      <c r="A136" s="88" t="s">
        <v>26</v>
      </c>
      <c r="B136" s="115" t="s">
        <v>272</v>
      </c>
      <c r="C136" s="49" t="s">
        <v>259</v>
      </c>
      <c r="D136" s="69">
        <v>87</v>
      </c>
      <c r="E136" s="606" t="s">
        <v>273</v>
      </c>
      <c r="F136" s="572" t="s">
        <v>274</v>
      </c>
      <c r="G136" s="601">
        <v>0</v>
      </c>
      <c r="H136" s="601" t="s">
        <v>31</v>
      </c>
      <c r="I136" s="601">
        <v>1</v>
      </c>
      <c r="J136" s="14">
        <v>0.25</v>
      </c>
      <c r="K136" s="827">
        <f t="shared" si="4"/>
        <v>0</v>
      </c>
      <c r="L136" s="863">
        <v>0</v>
      </c>
      <c r="M136" s="864">
        <v>0</v>
      </c>
      <c r="N136" s="864">
        <v>0</v>
      </c>
      <c r="O136" s="864"/>
      <c r="P136" s="864">
        <v>0</v>
      </c>
      <c r="Q136" s="864"/>
      <c r="R136" s="864"/>
      <c r="S136" s="865">
        <v>0</v>
      </c>
      <c r="T136" s="508"/>
      <c r="U136" s="491"/>
      <c r="V136" s="492"/>
      <c r="W136" s="689"/>
      <c r="X136" s="688"/>
      <c r="Y136" s="688"/>
      <c r="Z136" s="690"/>
      <c r="AA136" s="248" t="s">
        <v>275</v>
      </c>
    </row>
    <row r="137" spans="1:28" ht="45" customHeight="1" thickBot="1" x14ac:dyDescent="0.3">
      <c r="A137" s="369" t="s">
        <v>26</v>
      </c>
      <c r="B137" s="35" t="s">
        <v>276</v>
      </c>
      <c r="C137" s="6" t="s">
        <v>277</v>
      </c>
      <c r="D137" s="7">
        <v>88</v>
      </c>
      <c r="E137" s="73" t="s">
        <v>1440</v>
      </c>
      <c r="F137" s="574" t="s">
        <v>1441</v>
      </c>
      <c r="G137" s="570">
        <v>2000</v>
      </c>
      <c r="H137" s="570" t="s">
        <v>35</v>
      </c>
      <c r="I137" s="570">
        <v>2000</v>
      </c>
      <c r="J137" s="8">
        <v>2000</v>
      </c>
      <c r="K137" s="826">
        <f t="shared" si="4"/>
        <v>200000000</v>
      </c>
      <c r="L137" s="860">
        <v>200000000</v>
      </c>
      <c r="M137" s="861">
        <v>0</v>
      </c>
      <c r="N137" s="861">
        <v>0</v>
      </c>
      <c r="O137" s="861"/>
      <c r="P137" s="861">
        <v>0</v>
      </c>
      <c r="Q137" s="861"/>
      <c r="R137" s="861"/>
      <c r="S137" s="862">
        <v>0</v>
      </c>
      <c r="T137" s="463">
        <v>1</v>
      </c>
      <c r="U137" s="494" t="s">
        <v>1197</v>
      </c>
      <c r="V137" s="494" t="s">
        <v>1295</v>
      </c>
      <c r="W137" s="494">
        <v>200</v>
      </c>
      <c r="X137" s="692">
        <v>43101</v>
      </c>
      <c r="Y137" s="692">
        <v>43465</v>
      </c>
      <c r="Z137" s="693">
        <v>200000000</v>
      </c>
      <c r="AA137" s="715" t="s">
        <v>109</v>
      </c>
    </row>
    <row r="138" spans="1:28" ht="45.75" customHeight="1" x14ac:dyDescent="0.25">
      <c r="A138" s="55" t="s">
        <v>26</v>
      </c>
      <c r="B138" s="56" t="s">
        <v>276</v>
      </c>
      <c r="C138" s="68" t="s">
        <v>277</v>
      </c>
      <c r="D138" s="58">
        <v>89</v>
      </c>
      <c r="E138" s="380" t="s">
        <v>278</v>
      </c>
      <c r="F138" s="392" t="s">
        <v>279</v>
      </c>
      <c r="G138" s="588">
        <v>1</v>
      </c>
      <c r="H138" s="588"/>
      <c r="I138" s="588">
        <v>6</v>
      </c>
      <c r="J138" s="59"/>
      <c r="K138" s="823">
        <f t="shared" si="4"/>
        <v>0</v>
      </c>
      <c r="L138" s="847">
        <v>0</v>
      </c>
      <c r="M138" s="848">
        <v>0</v>
      </c>
      <c r="N138" s="848">
        <v>0</v>
      </c>
      <c r="O138" s="848"/>
      <c r="P138" s="848">
        <v>0</v>
      </c>
      <c r="Q138" s="848"/>
      <c r="R138" s="848"/>
      <c r="S138" s="849">
        <v>0</v>
      </c>
      <c r="T138" s="562"/>
      <c r="U138" s="563"/>
      <c r="V138" s="485"/>
      <c r="W138" s="562"/>
      <c r="X138" s="738"/>
      <c r="Y138" s="738"/>
      <c r="Z138" s="739"/>
      <c r="AA138" s="696" t="s">
        <v>109</v>
      </c>
    </row>
    <row r="139" spans="1:28" ht="66.75" customHeight="1" x14ac:dyDescent="0.25">
      <c r="A139" s="25" t="s">
        <v>26</v>
      </c>
      <c r="B139" s="18" t="s">
        <v>276</v>
      </c>
      <c r="C139" s="62" t="s">
        <v>277</v>
      </c>
      <c r="D139" s="20" t="s">
        <v>280</v>
      </c>
      <c r="E139" s="98" t="s">
        <v>281</v>
      </c>
      <c r="F139" s="107" t="s">
        <v>282</v>
      </c>
      <c r="G139" s="584">
        <v>1</v>
      </c>
      <c r="H139" s="584" t="s">
        <v>35</v>
      </c>
      <c r="I139" s="584">
        <v>4</v>
      </c>
      <c r="J139" s="21">
        <v>4</v>
      </c>
      <c r="K139" s="821">
        <f t="shared" si="4"/>
        <v>150000000</v>
      </c>
      <c r="L139" s="840">
        <v>150000000</v>
      </c>
      <c r="M139" s="841">
        <v>0</v>
      </c>
      <c r="N139" s="841">
        <v>0</v>
      </c>
      <c r="O139" s="841"/>
      <c r="P139" s="841">
        <v>0</v>
      </c>
      <c r="Q139" s="841"/>
      <c r="R139" s="841"/>
      <c r="S139" s="842">
        <v>0</v>
      </c>
      <c r="T139" s="480">
        <v>1</v>
      </c>
      <c r="U139" s="487" t="s">
        <v>1313</v>
      </c>
      <c r="V139" s="479" t="s">
        <v>59</v>
      </c>
      <c r="W139" s="488">
        <v>100</v>
      </c>
      <c r="X139" s="697">
        <v>43101</v>
      </c>
      <c r="Y139" s="697">
        <v>43465</v>
      </c>
      <c r="Z139" s="698">
        <v>150000000</v>
      </c>
      <c r="AA139" s="699" t="s">
        <v>109</v>
      </c>
    </row>
    <row r="140" spans="1:28" ht="66.75" customHeight="1" thickBot="1" x14ac:dyDescent="0.3">
      <c r="A140" s="27" t="s">
        <v>26</v>
      </c>
      <c r="B140" s="28" t="s">
        <v>276</v>
      </c>
      <c r="C140" s="61" t="s">
        <v>277</v>
      </c>
      <c r="D140" s="30" t="s">
        <v>283</v>
      </c>
      <c r="E140" s="387" t="s">
        <v>284</v>
      </c>
      <c r="F140" s="579" t="s">
        <v>285</v>
      </c>
      <c r="G140" s="589">
        <v>0</v>
      </c>
      <c r="H140" s="589" t="s">
        <v>31</v>
      </c>
      <c r="I140" s="589">
        <v>2</v>
      </c>
      <c r="J140" s="31"/>
      <c r="K140" s="824">
        <f t="shared" si="4"/>
        <v>0</v>
      </c>
      <c r="L140" s="852">
        <v>0</v>
      </c>
      <c r="M140" s="853">
        <v>0</v>
      </c>
      <c r="N140" s="853">
        <v>0</v>
      </c>
      <c r="O140" s="32"/>
      <c r="P140" s="853">
        <v>0</v>
      </c>
      <c r="Q140" s="32"/>
      <c r="R140" s="32"/>
      <c r="S140" s="855">
        <v>0</v>
      </c>
      <c r="T140" s="505"/>
      <c r="U140" s="489"/>
      <c r="V140" s="482"/>
      <c r="W140" s="713"/>
      <c r="X140" s="714"/>
      <c r="Y140" s="714"/>
      <c r="Z140" s="702"/>
      <c r="AA140" s="703" t="s">
        <v>109</v>
      </c>
    </row>
    <row r="141" spans="1:28" s="9" customFormat="1" ht="47.25" customHeight="1" x14ac:dyDescent="0.25">
      <c r="A141" s="367" t="s">
        <v>26</v>
      </c>
      <c r="B141" s="65" t="s">
        <v>276</v>
      </c>
      <c r="C141" s="66" t="s">
        <v>277</v>
      </c>
      <c r="D141" s="39">
        <v>90</v>
      </c>
      <c r="E141" s="608" t="s">
        <v>286</v>
      </c>
      <c r="F141" s="220" t="s">
        <v>287</v>
      </c>
      <c r="G141" s="583">
        <v>6</v>
      </c>
      <c r="H141" s="583" t="s">
        <v>35</v>
      </c>
      <c r="I141" s="583">
        <v>6</v>
      </c>
      <c r="J141" s="40">
        <v>6</v>
      </c>
      <c r="K141" s="825">
        <f t="shared" si="4"/>
        <v>2391402540</v>
      </c>
      <c r="L141" s="856">
        <v>992252081</v>
      </c>
      <c r="M141" s="857">
        <v>1399150459</v>
      </c>
      <c r="N141" s="857">
        <v>0</v>
      </c>
      <c r="O141" s="857"/>
      <c r="P141" s="857">
        <v>0</v>
      </c>
      <c r="Q141" s="857"/>
      <c r="R141" s="857"/>
      <c r="S141" s="859">
        <v>0</v>
      </c>
      <c r="T141" s="522">
        <v>1</v>
      </c>
      <c r="U141" s="514" t="s">
        <v>1198</v>
      </c>
      <c r="V141" s="514" t="s">
        <v>59</v>
      </c>
      <c r="W141" s="514">
        <v>100</v>
      </c>
      <c r="X141" s="705">
        <v>43101</v>
      </c>
      <c r="Y141" s="705">
        <v>43465</v>
      </c>
      <c r="Z141" s="706">
        <v>360000000</v>
      </c>
      <c r="AA141" s="707" t="s">
        <v>109</v>
      </c>
      <c r="AB141" s="3"/>
    </row>
    <row r="142" spans="1:28" ht="47.25" customHeight="1" x14ac:dyDescent="0.25">
      <c r="A142" s="25" t="s">
        <v>26</v>
      </c>
      <c r="B142" s="18" t="s">
        <v>276</v>
      </c>
      <c r="C142" s="62" t="s">
        <v>277</v>
      </c>
      <c r="D142" s="20">
        <v>90</v>
      </c>
      <c r="E142" s="609" t="s">
        <v>286</v>
      </c>
      <c r="F142" s="128" t="s">
        <v>287</v>
      </c>
      <c r="G142" s="584">
        <v>6</v>
      </c>
      <c r="H142" s="584" t="s">
        <v>35</v>
      </c>
      <c r="I142" s="584">
        <v>6</v>
      </c>
      <c r="J142" s="21">
        <v>6</v>
      </c>
      <c r="K142" s="821">
        <f t="shared" si="4"/>
        <v>0</v>
      </c>
      <c r="L142" s="840">
        <v>0</v>
      </c>
      <c r="M142" s="841">
        <v>0</v>
      </c>
      <c r="N142" s="841">
        <v>0</v>
      </c>
      <c r="O142" s="51"/>
      <c r="P142" s="841">
        <v>0</v>
      </c>
      <c r="Q142" s="51"/>
      <c r="R142" s="51"/>
      <c r="S142" s="842">
        <v>0</v>
      </c>
      <c r="T142" s="478">
        <v>2</v>
      </c>
      <c r="U142" s="487" t="s">
        <v>1314</v>
      </c>
      <c r="V142" s="487" t="s">
        <v>59</v>
      </c>
      <c r="W142" s="487">
        <v>100</v>
      </c>
      <c r="X142" s="697">
        <v>43101</v>
      </c>
      <c r="Y142" s="697">
        <v>43465</v>
      </c>
      <c r="Z142" s="698">
        <v>250000000</v>
      </c>
      <c r="AA142" s="699" t="s">
        <v>109</v>
      </c>
    </row>
    <row r="143" spans="1:28" ht="47.25" customHeight="1" x14ac:dyDescent="0.25">
      <c r="A143" s="25" t="s">
        <v>26</v>
      </c>
      <c r="B143" s="18" t="s">
        <v>276</v>
      </c>
      <c r="C143" s="62" t="s">
        <v>277</v>
      </c>
      <c r="D143" s="20">
        <v>90</v>
      </c>
      <c r="E143" s="609" t="s">
        <v>286</v>
      </c>
      <c r="F143" s="128" t="s">
        <v>287</v>
      </c>
      <c r="G143" s="584">
        <v>6</v>
      </c>
      <c r="H143" s="584" t="s">
        <v>35</v>
      </c>
      <c r="I143" s="584">
        <v>6</v>
      </c>
      <c r="J143" s="21">
        <v>6</v>
      </c>
      <c r="K143" s="821">
        <f t="shared" si="4"/>
        <v>0</v>
      </c>
      <c r="L143" s="840">
        <v>0</v>
      </c>
      <c r="M143" s="841">
        <v>0</v>
      </c>
      <c r="N143" s="841">
        <v>0</v>
      </c>
      <c r="O143" s="22"/>
      <c r="P143" s="841">
        <v>0</v>
      </c>
      <c r="Q143" s="22"/>
      <c r="R143" s="22"/>
      <c r="S143" s="842">
        <v>0</v>
      </c>
      <c r="T143" s="478">
        <v>3</v>
      </c>
      <c r="U143" s="487" t="s">
        <v>1315</v>
      </c>
      <c r="V143" s="487" t="s">
        <v>1191</v>
      </c>
      <c r="W143" s="487">
        <v>4</v>
      </c>
      <c r="X143" s="697">
        <v>43101</v>
      </c>
      <c r="Y143" s="697">
        <v>43465</v>
      </c>
      <c r="Z143" s="698">
        <v>350000000</v>
      </c>
      <c r="AA143" s="699" t="s">
        <v>109</v>
      </c>
    </row>
    <row r="144" spans="1:28" ht="47.25" customHeight="1" x14ac:dyDescent="0.25">
      <c r="A144" s="25" t="s">
        <v>26</v>
      </c>
      <c r="B144" s="18" t="s">
        <v>276</v>
      </c>
      <c r="C144" s="62" t="s">
        <v>277</v>
      </c>
      <c r="D144" s="20">
        <v>90</v>
      </c>
      <c r="E144" s="609" t="s">
        <v>286</v>
      </c>
      <c r="F144" s="128" t="s">
        <v>287</v>
      </c>
      <c r="G144" s="584">
        <v>6</v>
      </c>
      <c r="H144" s="584" t="s">
        <v>35</v>
      </c>
      <c r="I144" s="584">
        <v>6</v>
      </c>
      <c r="J144" s="21">
        <v>6</v>
      </c>
      <c r="K144" s="821">
        <f t="shared" si="4"/>
        <v>0</v>
      </c>
      <c r="L144" s="840">
        <v>0</v>
      </c>
      <c r="M144" s="841">
        <v>0</v>
      </c>
      <c r="N144" s="841">
        <v>0</v>
      </c>
      <c r="O144" s="22"/>
      <c r="P144" s="841">
        <v>0</v>
      </c>
      <c r="Q144" s="22"/>
      <c r="R144" s="22"/>
      <c r="S144" s="842">
        <v>0</v>
      </c>
      <c r="T144" s="478">
        <v>4</v>
      </c>
      <c r="U144" s="487" t="s">
        <v>1199</v>
      </c>
      <c r="V144" s="487" t="s">
        <v>59</v>
      </c>
      <c r="W144" s="487">
        <v>100</v>
      </c>
      <c r="X144" s="697">
        <v>43101</v>
      </c>
      <c r="Y144" s="697">
        <v>43465</v>
      </c>
      <c r="Z144" s="698">
        <v>350000000</v>
      </c>
      <c r="AA144" s="699" t="s">
        <v>109</v>
      </c>
    </row>
    <row r="145" spans="1:27" ht="47.25" customHeight="1" x14ac:dyDescent="0.25">
      <c r="A145" s="25" t="s">
        <v>26</v>
      </c>
      <c r="B145" s="18" t="s">
        <v>276</v>
      </c>
      <c r="C145" s="62" t="s">
        <v>277</v>
      </c>
      <c r="D145" s="20">
        <v>90</v>
      </c>
      <c r="E145" s="609" t="s">
        <v>286</v>
      </c>
      <c r="F145" s="128" t="s">
        <v>287</v>
      </c>
      <c r="G145" s="584">
        <v>6</v>
      </c>
      <c r="H145" s="584" t="s">
        <v>35</v>
      </c>
      <c r="I145" s="584">
        <v>6</v>
      </c>
      <c r="J145" s="21">
        <v>6</v>
      </c>
      <c r="K145" s="821">
        <f t="shared" si="4"/>
        <v>0</v>
      </c>
      <c r="L145" s="840">
        <v>0</v>
      </c>
      <c r="M145" s="841">
        <v>0</v>
      </c>
      <c r="N145" s="841">
        <v>0</v>
      </c>
      <c r="O145" s="22"/>
      <c r="P145" s="841">
        <v>0</v>
      </c>
      <c r="Q145" s="22"/>
      <c r="R145" s="22"/>
      <c r="S145" s="842">
        <v>0</v>
      </c>
      <c r="T145" s="478">
        <v>5</v>
      </c>
      <c r="U145" s="487" t="s">
        <v>1200</v>
      </c>
      <c r="V145" s="487" t="s">
        <v>59</v>
      </c>
      <c r="W145" s="487">
        <v>100</v>
      </c>
      <c r="X145" s="697">
        <v>43101</v>
      </c>
      <c r="Y145" s="697">
        <v>43465</v>
      </c>
      <c r="Z145" s="698">
        <v>386407222</v>
      </c>
      <c r="AA145" s="699" t="s">
        <v>109</v>
      </c>
    </row>
    <row r="146" spans="1:27" ht="47.25" customHeight="1" x14ac:dyDescent="0.25">
      <c r="A146" s="25" t="s">
        <v>26</v>
      </c>
      <c r="B146" s="18" t="s">
        <v>276</v>
      </c>
      <c r="C146" s="62" t="s">
        <v>277</v>
      </c>
      <c r="D146" s="20">
        <v>90</v>
      </c>
      <c r="E146" s="609" t="s">
        <v>286</v>
      </c>
      <c r="F146" s="128" t="s">
        <v>287</v>
      </c>
      <c r="G146" s="584">
        <v>6</v>
      </c>
      <c r="H146" s="584" t="s">
        <v>35</v>
      </c>
      <c r="I146" s="584">
        <v>6</v>
      </c>
      <c r="J146" s="21">
        <v>6</v>
      </c>
      <c r="K146" s="821">
        <f t="shared" si="4"/>
        <v>0</v>
      </c>
      <c r="L146" s="840">
        <v>0</v>
      </c>
      <c r="M146" s="841">
        <v>0</v>
      </c>
      <c r="N146" s="841">
        <v>0</v>
      </c>
      <c r="O146" s="22"/>
      <c r="P146" s="841">
        <v>0</v>
      </c>
      <c r="Q146" s="22"/>
      <c r="R146" s="22"/>
      <c r="S146" s="842">
        <v>0</v>
      </c>
      <c r="T146" s="478">
        <v>6</v>
      </c>
      <c r="U146" s="487" t="s">
        <v>1153</v>
      </c>
      <c r="V146" s="487" t="s">
        <v>59</v>
      </c>
      <c r="W146" s="487">
        <v>100</v>
      </c>
      <c r="X146" s="697">
        <v>43101</v>
      </c>
      <c r="Y146" s="697">
        <v>43465</v>
      </c>
      <c r="Z146" s="698">
        <v>190000000</v>
      </c>
      <c r="AA146" s="699" t="s">
        <v>109</v>
      </c>
    </row>
    <row r="147" spans="1:27" ht="47.25" customHeight="1" x14ac:dyDescent="0.25">
      <c r="A147" s="25" t="s">
        <v>26</v>
      </c>
      <c r="B147" s="18" t="s">
        <v>276</v>
      </c>
      <c r="C147" s="62" t="s">
        <v>277</v>
      </c>
      <c r="D147" s="20">
        <v>90</v>
      </c>
      <c r="E147" s="609" t="s">
        <v>286</v>
      </c>
      <c r="F147" s="128" t="s">
        <v>287</v>
      </c>
      <c r="G147" s="584">
        <v>6</v>
      </c>
      <c r="H147" s="584" t="s">
        <v>35</v>
      </c>
      <c r="I147" s="584">
        <v>6</v>
      </c>
      <c r="J147" s="21">
        <v>6</v>
      </c>
      <c r="K147" s="821"/>
      <c r="L147" s="840"/>
      <c r="M147" s="841"/>
      <c r="N147" s="841"/>
      <c r="O147" s="22"/>
      <c r="P147" s="841"/>
      <c r="Q147" s="22"/>
      <c r="R147" s="22"/>
      <c r="S147" s="842"/>
      <c r="T147" s="478">
        <v>7</v>
      </c>
      <c r="U147" s="487" t="s">
        <v>288</v>
      </c>
      <c r="V147" s="487" t="s">
        <v>1150</v>
      </c>
      <c r="W147" s="487">
        <v>1</v>
      </c>
      <c r="X147" s="697">
        <v>43101</v>
      </c>
      <c r="Y147" s="697">
        <v>43465</v>
      </c>
      <c r="Z147" s="698">
        <v>79137511</v>
      </c>
      <c r="AA147" s="699" t="s">
        <v>109</v>
      </c>
    </row>
    <row r="148" spans="1:27" ht="47.25" customHeight="1" x14ac:dyDescent="0.25">
      <c r="A148" s="25" t="s">
        <v>26</v>
      </c>
      <c r="B148" s="18" t="s">
        <v>276</v>
      </c>
      <c r="C148" s="62" t="s">
        <v>277</v>
      </c>
      <c r="D148" s="20">
        <v>90</v>
      </c>
      <c r="E148" s="609" t="s">
        <v>286</v>
      </c>
      <c r="F148" s="128" t="s">
        <v>287</v>
      </c>
      <c r="G148" s="584">
        <v>6</v>
      </c>
      <c r="H148" s="584" t="s">
        <v>35</v>
      </c>
      <c r="I148" s="584">
        <v>6</v>
      </c>
      <c r="J148" s="21">
        <v>6</v>
      </c>
      <c r="K148" s="821">
        <f>+L148+M148+N148+O148+P148+Q148+R148+S148</f>
        <v>0</v>
      </c>
      <c r="L148" s="840">
        <v>0</v>
      </c>
      <c r="M148" s="841">
        <v>0</v>
      </c>
      <c r="N148" s="841">
        <v>0</v>
      </c>
      <c r="O148" s="843"/>
      <c r="P148" s="841">
        <v>0</v>
      </c>
      <c r="Q148" s="843"/>
      <c r="R148" s="874"/>
      <c r="S148" s="842">
        <v>0</v>
      </c>
      <c r="T148" s="478">
        <v>8</v>
      </c>
      <c r="U148" s="487" t="s">
        <v>1442</v>
      </c>
      <c r="V148" s="487" t="s">
        <v>59</v>
      </c>
      <c r="W148" s="487">
        <v>100</v>
      </c>
      <c r="X148" s="697">
        <v>43101</v>
      </c>
      <c r="Y148" s="697">
        <v>43465</v>
      </c>
      <c r="Z148" s="698">
        <v>35000000</v>
      </c>
      <c r="AA148" s="699" t="s">
        <v>109</v>
      </c>
    </row>
    <row r="149" spans="1:27" ht="47.25" customHeight="1" x14ac:dyDescent="0.25">
      <c r="A149" s="25" t="s">
        <v>26</v>
      </c>
      <c r="B149" s="18" t="s">
        <v>276</v>
      </c>
      <c r="C149" s="62" t="s">
        <v>277</v>
      </c>
      <c r="D149" s="20">
        <v>90</v>
      </c>
      <c r="E149" s="609" t="s">
        <v>286</v>
      </c>
      <c r="F149" s="128" t="s">
        <v>287</v>
      </c>
      <c r="G149" s="584">
        <v>6</v>
      </c>
      <c r="H149" s="584" t="s">
        <v>35</v>
      </c>
      <c r="I149" s="584">
        <v>6</v>
      </c>
      <c r="J149" s="21">
        <v>6</v>
      </c>
      <c r="K149" s="821">
        <f>+L149+M149+N149+O149+P149+Q149+R149+S149</f>
        <v>0</v>
      </c>
      <c r="L149" s="840">
        <v>0</v>
      </c>
      <c r="M149" s="841">
        <v>0</v>
      </c>
      <c r="N149" s="841">
        <v>0</v>
      </c>
      <c r="O149" s="22"/>
      <c r="P149" s="841">
        <v>0</v>
      </c>
      <c r="Q149" s="22"/>
      <c r="R149" s="22"/>
      <c r="S149" s="842">
        <v>0</v>
      </c>
      <c r="T149" s="478">
        <v>9</v>
      </c>
      <c r="U149" s="487" t="s">
        <v>289</v>
      </c>
      <c r="V149" s="487" t="s">
        <v>59</v>
      </c>
      <c r="W149" s="487">
        <v>100</v>
      </c>
      <c r="X149" s="697">
        <v>43101</v>
      </c>
      <c r="Y149" s="697">
        <v>43465</v>
      </c>
      <c r="Z149" s="698">
        <v>35000000</v>
      </c>
      <c r="AA149" s="699" t="s">
        <v>109</v>
      </c>
    </row>
    <row r="150" spans="1:27" ht="47.25" customHeight="1" thickBot="1" x14ac:dyDescent="0.3">
      <c r="A150" s="377" t="s">
        <v>26</v>
      </c>
      <c r="B150" s="52" t="s">
        <v>276</v>
      </c>
      <c r="C150" s="63" t="s">
        <v>277</v>
      </c>
      <c r="D150" s="44">
        <v>90</v>
      </c>
      <c r="E150" s="125" t="s">
        <v>286</v>
      </c>
      <c r="F150" s="277" t="s">
        <v>287</v>
      </c>
      <c r="G150" s="587">
        <v>6</v>
      </c>
      <c r="H150" s="587" t="s">
        <v>35</v>
      </c>
      <c r="I150" s="587">
        <v>6</v>
      </c>
      <c r="J150" s="45">
        <v>6</v>
      </c>
      <c r="K150" s="822"/>
      <c r="L150" s="844"/>
      <c r="M150" s="845"/>
      <c r="N150" s="845"/>
      <c r="O150" s="64"/>
      <c r="P150" s="845"/>
      <c r="Q150" s="64"/>
      <c r="R150" s="64"/>
      <c r="S150" s="846"/>
      <c r="T150" s="498">
        <v>10</v>
      </c>
      <c r="U150" s="499" t="s">
        <v>1443</v>
      </c>
      <c r="V150" s="499" t="s">
        <v>59</v>
      </c>
      <c r="W150" s="499">
        <v>100</v>
      </c>
      <c r="X150" s="710">
        <v>43101</v>
      </c>
      <c r="Y150" s="710">
        <v>43465</v>
      </c>
      <c r="Z150" s="711">
        <f>264902139+90955668</f>
        <v>355857807</v>
      </c>
      <c r="AA150" s="725" t="s">
        <v>109</v>
      </c>
    </row>
    <row r="151" spans="1:27" ht="63" customHeight="1" thickBot="1" x14ac:dyDescent="0.3">
      <c r="A151" s="10" t="s">
        <v>26</v>
      </c>
      <c r="B151" s="33" t="s">
        <v>276</v>
      </c>
      <c r="C151" s="12" t="s">
        <v>277</v>
      </c>
      <c r="D151" s="13">
        <v>91</v>
      </c>
      <c r="E151" s="571" t="s">
        <v>290</v>
      </c>
      <c r="F151" s="572" t="s">
        <v>291</v>
      </c>
      <c r="G151" s="573">
        <v>12</v>
      </c>
      <c r="H151" s="573" t="s">
        <v>35</v>
      </c>
      <c r="I151" s="573">
        <v>24</v>
      </c>
      <c r="J151" s="14">
        <v>24</v>
      </c>
      <c r="K151" s="827">
        <f t="shared" ref="K151:K181" si="5">+L151+M151+N151+O151+P151+Q151+R151+S151</f>
        <v>390000000</v>
      </c>
      <c r="L151" s="863">
        <v>390000000</v>
      </c>
      <c r="M151" s="864">
        <v>0</v>
      </c>
      <c r="N151" s="864">
        <v>0</v>
      </c>
      <c r="O151" s="15"/>
      <c r="P151" s="864">
        <v>0</v>
      </c>
      <c r="Q151" s="15"/>
      <c r="R151" s="15"/>
      <c r="S151" s="865">
        <v>0</v>
      </c>
      <c r="T151" s="490">
        <v>1</v>
      </c>
      <c r="U151" s="493" t="s">
        <v>1316</v>
      </c>
      <c r="V151" s="492" t="s">
        <v>59</v>
      </c>
      <c r="W151" s="689">
        <v>100</v>
      </c>
      <c r="X151" s="688">
        <v>43101</v>
      </c>
      <c r="Y151" s="688">
        <v>43465</v>
      </c>
      <c r="Z151" s="690">
        <v>390000000</v>
      </c>
      <c r="AA151" s="248" t="s">
        <v>109</v>
      </c>
    </row>
    <row r="152" spans="1:27" ht="78" customHeight="1" thickBot="1" x14ac:dyDescent="0.3">
      <c r="A152" s="371" t="s">
        <v>26</v>
      </c>
      <c r="B152" s="372" t="s">
        <v>276</v>
      </c>
      <c r="C152" s="376" t="s">
        <v>277</v>
      </c>
      <c r="D152" s="374">
        <v>92</v>
      </c>
      <c r="E152" s="591" t="s">
        <v>1444</v>
      </c>
      <c r="F152" s="592" t="s">
        <v>292</v>
      </c>
      <c r="G152" s="593">
        <v>13</v>
      </c>
      <c r="H152" s="593" t="s">
        <v>35</v>
      </c>
      <c r="I152" s="593">
        <v>20</v>
      </c>
      <c r="J152" s="375">
        <v>20</v>
      </c>
      <c r="K152" s="828">
        <f t="shared" si="5"/>
        <v>250000000</v>
      </c>
      <c r="L152" s="866">
        <v>250000000</v>
      </c>
      <c r="M152" s="867">
        <v>0</v>
      </c>
      <c r="N152" s="867">
        <v>0</v>
      </c>
      <c r="O152" s="873"/>
      <c r="P152" s="867">
        <v>0</v>
      </c>
      <c r="Q152" s="873"/>
      <c r="R152" s="873"/>
      <c r="S152" s="869">
        <v>0</v>
      </c>
      <c r="T152" s="495">
        <v>1</v>
      </c>
      <c r="U152" s="496" t="s">
        <v>1317</v>
      </c>
      <c r="V152" s="507" t="s">
        <v>59</v>
      </c>
      <c r="W152" s="720">
        <v>100</v>
      </c>
      <c r="X152" s="721">
        <v>43101</v>
      </c>
      <c r="Y152" s="721">
        <v>43465</v>
      </c>
      <c r="Z152" s="722">
        <v>250000000</v>
      </c>
      <c r="AA152" s="723" t="s">
        <v>109</v>
      </c>
    </row>
    <row r="153" spans="1:27" ht="63" customHeight="1" x14ac:dyDescent="0.25">
      <c r="A153" s="55" t="s">
        <v>26</v>
      </c>
      <c r="B153" s="56" t="s">
        <v>276</v>
      </c>
      <c r="C153" s="68" t="s">
        <v>277</v>
      </c>
      <c r="D153" s="58">
        <v>93</v>
      </c>
      <c r="E153" s="402" t="s">
        <v>293</v>
      </c>
      <c r="F153" s="129" t="s">
        <v>294</v>
      </c>
      <c r="G153" s="588">
        <v>1</v>
      </c>
      <c r="H153" s="588" t="s">
        <v>35</v>
      </c>
      <c r="I153" s="588">
        <v>1</v>
      </c>
      <c r="J153" s="59">
        <v>1</v>
      </c>
      <c r="K153" s="823">
        <f t="shared" si="5"/>
        <v>0</v>
      </c>
      <c r="L153" s="847">
        <v>0</v>
      </c>
      <c r="M153" s="848">
        <v>0</v>
      </c>
      <c r="N153" s="848">
        <v>0</v>
      </c>
      <c r="O153" s="60"/>
      <c r="P153" s="848">
        <v>0</v>
      </c>
      <c r="Q153" s="60"/>
      <c r="R153" s="60"/>
      <c r="S153" s="849">
        <v>0</v>
      </c>
      <c r="T153" s="504">
        <v>1</v>
      </c>
      <c r="U153" s="484" t="s">
        <v>295</v>
      </c>
      <c r="V153" s="485" t="s">
        <v>1150</v>
      </c>
      <c r="W153" s="486">
        <v>1</v>
      </c>
      <c r="X153" s="712">
        <v>43101</v>
      </c>
      <c r="Y153" s="712">
        <v>43465</v>
      </c>
      <c r="Z153" s="695">
        <v>0</v>
      </c>
      <c r="AA153" s="696" t="s">
        <v>109</v>
      </c>
    </row>
    <row r="154" spans="1:27" ht="63" customHeight="1" thickBot="1" x14ac:dyDescent="0.3">
      <c r="A154" s="377" t="s">
        <v>26</v>
      </c>
      <c r="B154" s="52" t="s">
        <v>276</v>
      </c>
      <c r="C154" s="63" t="s">
        <v>277</v>
      </c>
      <c r="D154" s="44">
        <v>93</v>
      </c>
      <c r="E154" s="125" t="s">
        <v>293</v>
      </c>
      <c r="F154" s="277" t="s">
        <v>294</v>
      </c>
      <c r="G154" s="587">
        <v>1</v>
      </c>
      <c r="H154" s="587" t="s">
        <v>35</v>
      </c>
      <c r="I154" s="587">
        <v>1</v>
      </c>
      <c r="J154" s="45">
        <v>1</v>
      </c>
      <c r="K154" s="822">
        <f t="shared" si="5"/>
        <v>0</v>
      </c>
      <c r="L154" s="844">
        <v>0</v>
      </c>
      <c r="M154" s="845">
        <v>0</v>
      </c>
      <c r="N154" s="845">
        <v>0</v>
      </c>
      <c r="O154" s="64"/>
      <c r="P154" s="845">
        <v>0</v>
      </c>
      <c r="Q154" s="64"/>
      <c r="R154" s="64"/>
      <c r="S154" s="846">
        <v>0</v>
      </c>
      <c r="T154" s="517">
        <v>2</v>
      </c>
      <c r="U154" s="499" t="s">
        <v>1154</v>
      </c>
      <c r="V154" s="708" t="s">
        <v>1150</v>
      </c>
      <c r="W154" s="709">
        <v>3</v>
      </c>
      <c r="X154" s="710">
        <v>43101</v>
      </c>
      <c r="Y154" s="710">
        <v>43465</v>
      </c>
      <c r="Z154" s="711">
        <v>0</v>
      </c>
      <c r="AA154" s="725" t="s">
        <v>109</v>
      </c>
    </row>
    <row r="155" spans="1:27" ht="63" customHeight="1" x14ac:dyDescent="0.25">
      <c r="A155" s="55" t="s">
        <v>26</v>
      </c>
      <c r="B155" s="56" t="s">
        <v>276</v>
      </c>
      <c r="C155" s="68" t="s">
        <v>277</v>
      </c>
      <c r="D155" s="58">
        <v>94</v>
      </c>
      <c r="E155" s="402" t="s">
        <v>1445</v>
      </c>
      <c r="F155" s="129" t="s">
        <v>1446</v>
      </c>
      <c r="G155" s="588">
        <v>6</v>
      </c>
      <c r="H155" s="588" t="s">
        <v>35</v>
      </c>
      <c r="I155" s="588">
        <v>6</v>
      </c>
      <c r="J155" s="59">
        <v>6</v>
      </c>
      <c r="K155" s="823">
        <f t="shared" si="5"/>
        <v>80000000</v>
      </c>
      <c r="L155" s="847">
        <v>80000000</v>
      </c>
      <c r="M155" s="848">
        <v>0</v>
      </c>
      <c r="N155" s="848">
        <v>0</v>
      </c>
      <c r="O155" s="60"/>
      <c r="P155" s="848">
        <v>0</v>
      </c>
      <c r="Q155" s="60"/>
      <c r="R155" s="60"/>
      <c r="S155" s="849">
        <v>0</v>
      </c>
      <c r="T155" s="504">
        <v>1</v>
      </c>
      <c r="U155" s="484" t="s">
        <v>1318</v>
      </c>
      <c r="V155" s="485" t="s">
        <v>1201</v>
      </c>
      <c r="W155" s="486">
        <v>7</v>
      </c>
      <c r="X155" s="712">
        <v>43101</v>
      </c>
      <c r="Y155" s="712">
        <v>43465</v>
      </c>
      <c r="Z155" s="695">
        <v>80000000</v>
      </c>
      <c r="AA155" s="696" t="s">
        <v>109</v>
      </c>
    </row>
    <row r="156" spans="1:27" ht="63" customHeight="1" thickBot="1" x14ac:dyDescent="0.3">
      <c r="A156" s="27" t="s">
        <v>26</v>
      </c>
      <c r="B156" s="28" t="s">
        <v>276</v>
      </c>
      <c r="C156" s="61" t="s">
        <v>277</v>
      </c>
      <c r="D156" s="30">
        <v>94</v>
      </c>
      <c r="E156" s="124" t="s">
        <v>1445</v>
      </c>
      <c r="F156" s="590" t="s">
        <v>1446</v>
      </c>
      <c r="G156" s="589">
        <v>6</v>
      </c>
      <c r="H156" s="589" t="s">
        <v>35</v>
      </c>
      <c r="I156" s="589">
        <v>6</v>
      </c>
      <c r="J156" s="31">
        <v>6</v>
      </c>
      <c r="K156" s="824">
        <f t="shared" si="5"/>
        <v>0</v>
      </c>
      <c r="L156" s="852">
        <v>0</v>
      </c>
      <c r="M156" s="853">
        <v>0</v>
      </c>
      <c r="N156" s="853">
        <v>0</v>
      </c>
      <c r="O156" s="32"/>
      <c r="P156" s="853">
        <v>0</v>
      </c>
      <c r="Q156" s="32"/>
      <c r="R156" s="32"/>
      <c r="S156" s="855">
        <v>0</v>
      </c>
      <c r="T156" s="505">
        <v>2</v>
      </c>
      <c r="U156" s="489" t="s">
        <v>1319</v>
      </c>
      <c r="V156" s="482" t="s">
        <v>1202</v>
      </c>
      <c r="W156" s="713">
        <v>1</v>
      </c>
      <c r="X156" s="714">
        <v>43101</v>
      </c>
      <c r="Y156" s="714">
        <v>43465</v>
      </c>
      <c r="Z156" s="702"/>
      <c r="AA156" s="703" t="s">
        <v>109</v>
      </c>
    </row>
    <row r="157" spans="1:27" ht="63" customHeight="1" thickBot="1" x14ac:dyDescent="0.3">
      <c r="A157" s="369" t="s">
        <v>26</v>
      </c>
      <c r="B157" s="35" t="s">
        <v>276</v>
      </c>
      <c r="C157" s="6" t="s">
        <v>277</v>
      </c>
      <c r="D157" s="7">
        <v>95</v>
      </c>
      <c r="E157" s="603" t="s">
        <v>296</v>
      </c>
      <c r="F157" s="270" t="s">
        <v>297</v>
      </c>
      <c r="G157" s="570">
        <v>1</v>
      </c>
      <c r="H157" s="570" t="s">
        <v>35</v>
      </c>
      <c r="I157" s="570">
        <v>1</v>
      </c>
      <c r="J157" s="8">
        <v>1</v>
      </c>
      <c r="K157" s="826">
        <f t="shared" si="5"/>
        <v>0</v>
      </c>
      <c r="L157" s="860">
        <v>0</v>
      </c>
      <c r="M157" s="861">
        <v>0</v>
      </c>
      <c r="N157" s="861">
        <v>0</v>
      </c>
      <c r="O157" s="37"/>
      <c r="P157" s="861">
        <v>0</v>
      </c>
      <c r="Q157" s="37"/>
      <c r="R157" s="37"/>
      <c r="S157" s="862">
        <v>0</v>
      </c>
      <c r="T157" s="463"/>
      <c r="U157" s="494"/>
      <c r="V157" s="503"/>
      <c r="W157" s="691"/>
      <c r="X157" s="692"/>
      <c r="Y157" s="692"/>
      <c r="Z157" s="693"/>
      <c r="AA157" s="715" t="s">
        <v>109</v>
      </c>
    </row>
    <row r="158" spans="1:27" ht="72.75" customHeight="1" x14ac:dyDescent="0.25">
      <c r="A158" s="55" t="s">
        <v>26</v>
      </c>
      <c r="B158" s="56" t="s">
        <v>276</v>
      </c>
      <c r="C158" s="68" t="s">
        <v>277</v>
      </c>
      <c r="D158" s="58">
        <v>96</v>
      </c>
      <c r="E158" s="380" t="s">
        <v>298</v>
      </c>
      <c r="F158" s="392" t="s">
        <v>299</v>
      </c>
      <c r="G158" s="588">
        <v>82</v>
      </c>
      <c r="H158" s="588" t="s">
        <v>31</v>
      </c>
      <c r="I158" s="588">
        <v>200</v>
      </c>
      <c r="J158" s="59"/>
      <c r="K158" s="823">
        <f t="shared" si="5"/>
        <v>0</v>
      </c>
      <c r="L158" s="847">
        <v>0</v>
      </c>
      <c r="M158" s="848">
        <v>0</v>
      </c>
      <c r="N158" s="848">
        <v>0</v>
      </c>
      <c r="O158" s="875"/>
      <c r="P158" s="848">
        <v>0</v>
      </c>
      <c r="Q158" s="60"/>
      <c r="R158" s="60"/>
      <c r="S158" s="849">
        <v>0</v>
      </c>
      <c r="T158" s="504"/>
      <c r="U158" s="484"/>
      <c r="V158" s="485"/>
      <c r="W158" s="486"/>
      <c r="X158" s="712"/>
      <c r="Y158" s="712"/>
      <c r="Z158" s="695"/>
      <c r="AA158" s="696" t="s">
        <v>109</v>
      </c>
    </row>
    <row r="159" spans="1:27" ht="72.75" customHeight="1" x14ac:dyDescent="0.25">
      <c r="A159" s="25" t="s">
        <v>26</v>
      </c>
      <c r="B159" s="18" t="s">
        <v>276</v>
      </c>
      <c r="C159" s="62" t="s">
        <v>277</v>
      </c>
      <c r="D159" s="20" t="s">
        <v>300</v>
      </c>
      <c r="E159" s="98" t="s">
        <v>301</v>
      </c>
      <c r="F159" s="107" t="s">
        <v>302</v>
      </c>
      <c r="G159" s="584">
        <v>82</v>
      </c>
      <c r="H159" s="584" t="s">
        <v>35</v>
      </c>
      <c r="I159" s="584">
        <v>82</v>
      </c>
      <c r="J159" s="21">
        <v>82</v>
      </c>
      <c r="K159" s="821">
        <f t="shared" si="5"/>
        <v>150000000</v>
      </c>
      <c r="L159" s="840">
        <v>150000000</v>
      </c>
      <c r="M159" s="841">
        <v>0</v>
      </c>
      <c r="N159" s="841">
        <v>0</v>
      </c>
      <c r="O159" s="22"/>
      <c r="P159" s="841">
        <v>0</v>
      </c>
      <c r="Q159" s="22"/>
      <c r="R159" s="22"/>
      <c r="S159" s="842">
        <v>0</v>
      </c>
      <c r="T159" s="480">
        <v>1</v>
      </c>
      <c r="U159" s="487" t="s">
        <v>1155</v>
      </c>
      <c r="V159" s="487" t="s">
        <v>1203</v>
      </c>
      <c r="W159" s="487">
        <v>1</v>
      </c>
      <c r="X159" s="697">
        <v>43101</v>
      </c>
      <c r="Y159" s="697">
        <v>43465</v>
      </c>
      <c r="Z159" s="698">
        <v>150000000</v>
      </c>
      <c r="AA159" s="699" t="s">
        <v>109</v>
      </c>
    </row>
    <row r="160" spans="1:27" ht="63" customHeight="1" thickBot="1" x14ac:dyDescent="0.3">
      <c r="A160" s="377" t="s">
        <v>26</v>
      </c>
      <c r="B160" s="52" t="s">
        <v>276</v>
      </c>
      <c r="C160" s="63" t="s">
        <v>277</v>
      </c>
      <c r="D160" s="44" t="s">
        <v>303</v>
      </c>
      <c r="E160" s="585" t="s">
        <v>304</v>
      </c>
      <c r="F160" s="586" t="s">
        <v>305</v>
      </c>
      <c r="G160" s="587">
        <v>82</v>
      </c>
      <c r="H160" s="587" t="s">
        <v>31</v>
      </c>
      <c r="I160" s="587">
        <v>118</v>
      </c>
      <c r="J160" s="45">
        <v>30</v>
      </c>
      <c r="K160" s="822">
        <f t="shared" si="5"/>
        <v>0</v>
      </c>
      <c r="L160" s="844">
        <v>0</v>
      </c>
      <c r="M160" s="845">
        <v>0</v>
      </c>
      <c r="N160" s="845">
        <v>0</v>
      </c>
      <c r="O160" s="876"/>
      <c r="P160" s="845">
        <v>0</v>
      </c>
      <c r="Q160" s="64"/>
      <c r="R160" s="64"/>
      <c r="S160" s="846">
        <v>0</v>
      </c>
      <c r="T160" s="517">
        <v>1</v>
      </c>
      <c r="U160" s="499" t="s">
        <v>1155</v>
      </c>
      <c r="V160" s="499" t="s">
        <v>1203</v>
      </c>
      <c r="W160" s="499">
        <v>1</v>
      </c>
      <c r="X160" s="710">
        <v>43101</v>
      </c>
      <c r="Y160" s="710">
        <v>43465</v>
      </c>
      <c r="Z160" s="711">
        <v>0</v>
      </c>
      <c r="AA160" s="725" t="s">
        <v>109</v>
      </c>
    </row>
    <row r="161" spans="1:27" ht="63" customHeight="1" thickBot="1" x14ac:dyDescent="0.3">
      <c r="A161" s="371" t="s">
        <v>26</v>
      </c>
      <c r="B161" s="372" t="s">
        <v>276</v>
      </c>
      <c r="C161" s="376" t="s">
        <v>277</v>
      </c>
      <c r="D161" s="374">
        <v>97</v>
      </c>
      <c r="E161" s="607" t="s">
        <v>306</v>
      </c>
      <c r="F161" s="594" t="s">
        <v>307</v>
      </c>
      <c r="G161" s="593">
        <v>0</v>
      </c>
      <c r="H161" s="593" t="s">
        <v>31</v>
      </c>
      <c r="I161" s="593">
        <v>1</v>
      </c>
      <c r="J161" s="375">
        <v>0.33</v>
      </c>
      <c r="K161" s="828">
        <f t="shared" si="5"/>
        <v>0</v>
      </c>
      <c r="L161" s="866">
        <v>0</v>
      </c>
      <c r="M161" s="867">
        <v>0</v>
      </c>
      <c r="N161" s="867">
        <v>0</v>
      </c>
      <c r="O161" s="873"/>
      <c r="P161" s="867">
        <v>0</v>
      </c>
      <c r="Q161" s="873"/>
      <c r="R161" s="873"/>
      <c r="S161" s="869">
        <v>0</v>
      </c>
      <c r="T161" s="495">
        <v>1</v>
      </c>
      <c r="U161" s="496" t="s">
        <v>1320</v>
      </c>
      <c r="V161" s="507" t="s">
        <v>1204</v>
      </c>
      <c r="W161" s="720">
        <v>1</v>
      </c>
      <c r="X161" s="721">
        <v>43101</v>
      </c>
      <c r="Y161" s="721">
        <v>43465</v>
      </c>
      <c r="Z161" s="722">
        <v>0</v>
      </c>
      <c r="AA161" s="723" t="s">
        <v>109</v>
      </c>
    </row>
    <row r="162" spans="1:27" ht="89.25" customHeight="1" x14ac:dyDescent="0.25">
      <c r="A162" s="55" t="s">
        <v>26</v>
      </c>
      <c r="B162" s="56" t="s">
        <v>276</v>
      </c>
      <c r="C162" s="68" t="s">
        <v>277</v>
      </c>
      <c r="D162" s="58">
        <v>98</v>
      </c>
      <c r="E162" s="402" t="s">
        <v>308</v>
      </c>
      <c r="F162" s="129" t="s">
        <v>309</v>
      </c>
      <c r="G162" s="588">
        <v>0</v>
      </c>
      <c r="H162" s="588" t="s">
        <v>35</v>
      </c>
      <c r="I162" s="588">
        <v>1</v>
      </c>
      <c r="J162" s="59">
        <v>1</v>
      </c>
      <c r="K162" s="823">
        <f t="shared" si="5"/>
        <v>200000000</v>
      </c>
      <c r="L162" s="847">
        <v>200000000</v>
      </c>
      <c r="M162" s="848">
        <v>0</v>
      </c>
      <c r="N162" s="848">
        <v>0</v>
      </c>
      <c r="O162" s="60"/>
      <c r="P162" s="848">
        <v>0</v>
      </c>
      <c r="Q162" s="60"/>
      <c r="R162" s="60"/>
      <c r="S162" s="849">
        <v>0</v>
      </c>
      <c r="T162" s="504">
        <v>1</v>
      </c>
      <c r="U162" s="484" t="s">
        <v>1321</v>
      </c>
      <c r="V162" s="485" t="s">
        <v>1205</v>
      </c>
      <c r="W162" s="486">
        <v>1</v>
      </c>
      <c r="X162" s="712">
        <v>43101</v>
      </c>
      <c r="Y162" s="712">
        <v>43465</v>
      </c>
      <c r="Z162" s="695">
        <v>200000000</v>
      </c>
      <c r="AA162" s="696" t="s">
        <v>109</v>
      </c>
    </row>
    <row r="163" spans="1:27" ht="63" customHeight="1" x14ac:dyDescent="0.25">
      <c r="A163" s="25" t="s">
        <v>26</v>
      </c>
      <c r="B163" s="18" t="s">
        <v>276</v>
      </c>
      <c r="C163" s="62" t="s">
        <v>277</v>
      </c>
      <c r="D163" s="20">
        <v>98</v>
      </c>
      <c r="E163" s="609" t="s">
        <v>308</v>
      </c>
      <c r="F163" s="128" t="s">
        <v>309</v>
      </c>
      <c r="G163" s="584">
        <v>0</v>
      </c>
      <c r="H163" s="584" t="s">
        <v>35</v>
      </c>
      <c r="I163" s="584">
        <v>1</v>
      </c>
      <c r="J163" s="21">
        <v>1</v>
      </c>
      <c r="K163" s="821">
        <f t="shared" si="5"/>
        <v>0</v>
      </c>
      <c r="L163" s="840">
        <v>0</v>
      </c>
      <c r="M163" s="841">
        <v>0</v>
      </c>
      <c r="N163" s="841">
        <v>0</v>
      </c>
      <c r="O163" s="22"/>
      <c r="P163" s="841">
        <v>0</v>
      </c>
      <c r="Q163" s="22"/>
      <c r="R163" s="22"/>
      <c r="S163" s="842">
        <v>0</v>
      </c>
      <c r="T163" s="480">
        <v>2</v>
      </c>
      <c r="U163" s="487" t="s">
        <v>1322</v>
      </c>
      <c r="V163" s="479" t="s">
        <v>59</v>
      </c>
      <c r="W163" s="488">
        <v>100</v>
      </c>
      <c r="X163" s="697">
        <v>43101</v>
      </c>
      <c r="Y163" s="697">
        <v>43465</v>
      </c>
      <c r="Z163" s="698">
        <v>0</v>
      </c>
      <c r="AA163" s="699" t="s">
        <v>109</v>
      </c>
    </row>
    <row r="164" spans="1:27" ht="84" customHeight="1" thickBot="1" x14ac:dyDescent="0.3">
      <c r="A164" s="27" t="s">
        <v>26</v>
      </c>
      <c r="B164" s="28" t="s">
        <v>276</v>
      </c>
      <c r="C164" s="61" t="s">
        <v>277</v>
      </c>
      <c r="D164" s="30">
        <v>98</v>
      </c>
      <c r="E164" s="124" t="s">
        <v>308</v>
      </c>
      <c r="F164" s="590" t="s">
        <v>309</v>
      </c>
      <c r="G164" s="589">
        <v>0</v>
      </c>
      <c r="H164" s="589" t="s">
        <v>35</v>
      </c>
      <c r="I164" s="589">
        <v>1</v>
      </c>
      <c r="J164" s="31">
        <v>1</v>
      </c>
      <c r="K164" s="824">
        <f t="shared" si="5"/>
        <v>0</v>
      </c>
      <c r="L164" s="852">
        <v>0</v>
      </c>
      <c r="M164" s="853">
        <v>0</v>
      </c>
      <c r="N164" s="853">
        <v>0</v>
      </c>
      <c r="O164" s="32"/>
      <c r="P164" s="853">
        <v>0</v>
      </c>
      <c r="Q164" s="32"/>
      <c r="R164" s="32"/>
      <c r="S164" s="855">
        <v>0</v>
      </c>
      <c r="T164" s="505">
        <v>3</v>
      </c>
      <c r="U164" s="489" t="s">
        <v>1323</v>
      </c>
      <c r="V164" s="482" t="s">
        <v>59</v>
      </c>
      <c r="W164" s="713">
        <v>100</v>
      </c>
      <c r="X164" s="714">
        <v>43101</v>
      </c>
      <c r="Y164" s="714">
        <v>43465</v>
      </c>
      <c r="Z164" s="702">
        <v>0</v>
      </c>
      <c r="AA164" s="703" t="s">
        <v>109</v>
      </c>
    </row>
    <row r="165" spans="1:27" ht="71.25" customHeight="1" thickBot="1" x14ac:dyDescent="0.3">
      <c r="A165" s="10" t="s">
        <v>26</v>
      </c>
      <c r="B165" s="33" t="s">
        <v>276</v>
      </c>
      <c r="C165" s="12" t="s">
        <v>277</v>
      </c>
      <c r="D165" s="13">
        <v>99</v>
      </c>
      <c r="E165" s="606" t="s">
        <v>310</v>
      </c>
      <c r="F165" s="89" t="s">
        <v>311</v>
      </c>
      <c r="G165" s="573">
        <v>250</v>
      </c>
      <c r="H165" s="573" t="s">
        <v>35</v>
      </c>
      <c r="I165" s="573">
        <v>250</v>
      </c>
      <c r="J165" s="14">
        <v>250</v>
      </c>
      <c r="K165" s="827">
        <f t="shared" si="5"/>
        <v>0</v>
      </c>
      <c r="L165" s="863">
        <v>0</v>
      </c>
      <c r="M165" s="864">
        <v>0</v>
      </c>
      <c r="N165" s="864">
        <v>0</v>
      </c>
      <c r="O165" s="15"/>
      <c r="P165" s="864">
        <v>0</v>
      </c>
      <c r="Q165" s="15"/>
      <c r="R165" s="15"/>
      <c r="S165" s="865">
        <v>0</v>
      </c>
      <c r="T165" s="490"/>
      <c r="U165" s="493"/>
      <c r="V165" s="492"/>
      <c r="W165" s="689"/>
      <c r="X165" s="688"/>
      <c r="Y165" s="688"/>
      <c r="Z165" s="690"/>
      <c r="AA165" s="248" t="s">
        <v>109</v>
      </c>
    </row>
    <row r="166" spans="1:27" ht="63" customHeight="1" thickBot="1" x14ac:dyDescent="0.3">
      <c r="A166" s="369" t="s">
        <v>26</v>
      </c>
      <c r="B166" s="35" t="s">
        <v>276</v>
      </c>
      <c r="C166" s="36" t="s">
        <v>312</v>
      </c>
      <c r="D166" s="7">
        <v>100</v>
      </c>
      <c r="E166" s="603" t="s">
        <v>313</v>
      </c>
      <c r="F166" s="270" t="s">
        <v>314</v>
      </c>
      <c r="G166" s="570">
        <v>25</v>
      </c>
      <c r="H166" s="570" t="s">
        <v>35</v>
      </c>
      <c r="I166" s="570">
        <v>45</v>
      </c>
      <c r="J166" s="8">
        <v>45</v>
      </c>
      <c r="K166" s="825">
        <f t="shared" si="5"/>
        <v>0</v>
      </c>
      <c r="L166" s="856">
        <v>0</v>
      </c>
      <c r="M166" s="857">
        <v>0</v>
      </c>
      <c r="N166" s="857">
        <v>0</v>
      </c>
      <c r="O166" s="70"/>
      <c r="P166" s="857">
        <v>0</v>
      </c>
      <c r="Q166" s="70"/>
      <c r="R166" s="70"/>
      <c r="S166" s="859">
        <v>0</v>
      </c>
      <c r="T166" s="463">
        <v>1</v>
      </c>
      <c r="U166" s="494" t="s">
        <v>1206</v>
      </c>
      <c r="V166" s="503" t="s">
        <v>1205</v>
      </c>
      <c r="W166" s="691">
        <v>1</v>
      </c>
      <c r="X166" s="692">
        <v>43101</v>
      </c>
      <c r="Y166" s="692">
        <v>43465</v>
      </c>
      <c r="Z166" s="693">
        <v>0</v>
      </c>
      <c r="AA166" s="715" t="s">
        <v>109</v>
      </c>
    </row>
    <row r="167" spans="1:27" ht="63" customHeight="1" thickBot="1" x14ac:dyDescent="0.3">
      <c r="A167" s="10" t="s">
        <v>26</v>
      </c>
      <c r="B167" s="33" t="s">
        <v>276</v>
      </c>
      <c r="C167" s="34" t="s">
        <v>312</v>
      </c>
      <c r="D167" s="13">
        <v>101</v>
      </c>
      <c r="E167" s="571" t="s">
        <v>315</v>
      </c>
      <c r="F167" s="572" t="s">
        <v>316</v>
      </c>
      <c r="G167" s="573">
        <v>0</v>
      </c>
      <c r="H167" s="573" t="s">
        <v>35</v>
      </c>
      <c r="I167" s="573">
        <v>2000</v>
      </c>
      <c r="J167" s="14">
        <v>2000</v>
      </c>
      <c r="K167" s="821">
        <f t="shared" si="5"/>
        <v>580000000</v>
      </c>
      <c r="L167" s="840">
        <v>580000000</v>
      </c>
      <c r="M167" s="841">
        <v>0</v>
      </c>
      <c r="N167" s="841">
        <v>0</v>
      </c>
      <c r="O167" s="22"/>
      <c r="P167" s="841">
        <v>0</v>
      </c>
      <c r="Q167" s="22"/>
      <c r="R167" s="22"/>
      <c r="S167" s="842">
        <v>0</v>
      </c>
      <c r="T167" s="490"/>
      <c r="U167" s="493"/>
      <c r="V167" s="493"/>
      <c r="W167" s="493"/>
      <c r="X167" s="688"/>
      <c r="Y167" s="688"/>
      <c r="Z167" s="690">
        <v>580000000</v>
      </c>
      <c r="AA167" s="248" t="s">
        <v>109</v>
      </c>
    </row>
    <row r="168" spans="1:27" ht="63" customHeight="1" thickBot="1" x14ac:dyDescent="0.3">
      <c r="A168" s="369" t="s">
        <v>26</v>
      </c>
      <c r="B168" s="35" t="s">
        <v>276</v>
      </c>
      <c r="C168" s="36" t="s">
        <v>312</v>
      </c>
      <c r="D168" s="7">
        <v>102</v>
      </c>
      <c r="E168" s="603" t="s">
        <v>317</v>
      </c>
      <c r="F168" s="270" t="s">
        <v>318</v>
      </c>
      <c r="G168" s="570">
        <v>33</v>
      </c>
      <c r="H168" s="570" t="s">
        <v>31</v>
      </c>
      <c r="I168" s="570">
        <v>66</v>
      </c>
      <c r="J168" s="8">
        <v>11</v>
      </c>
      <c r="K168" s="824">
        <f t="shared" si="5"/>
        <v>0</v>
      </c>
      <c r="L168" s="852">
        <v>0</v>
      </c>
      <c r="M168" s="853">
        <v>0</v>
      </c>
      <c r="N168" s="853">
        <v>0</v>
      </c>
      <c r="O168" s="32"/>
      <c r="P168" s="853">
        <v>0</v>
      </c>
      <c r="Q168" s="32"/>
      <c r="R168" s="32"/>
      <c r="S168" s="855">
        <v>0</v>
      </c>
      <c r="T168" s="540">
        <v>1</v>
      </c>
      <c r="U168" s="494" t="s">
        <v>1324</v>
      </c>
      <c r="V168" s="494" t="s">
        <v>59</v>
      </c>
      <c r="W168" s="494">
        <v>100</v>
      </c>
      <c r="X168" s="692">
        <v>43435</v>
      </c>
      <c r="Y168" s="692">
        <v>43100</v>
      </c>
      <c r="Z168" s="693">
        <v>0</v>
      </c>
      <c r="AA168" s="715" t="s">
        <v>109</v>
      </c>
    </row>
    <row r="169" spans="1:27" ht="63" customHeight="1" thickBot="1" x14ac:dyDescent="0.3">
      <c r="A169" s="10" t="s">
        <v>26</v>
      </c>
      <c r="B169" s="33" t="s">
        <v>276</v>
      </c>
      <c r="C169" s="34" t="s">
        <v>312</v>
      </c>
      <c r="D169" s="13">
        <v>103</v>
      </c>
      <c r="E169" s="571" t="s">
        <v>319</v>
      </c>
      <c r="F169" s="572" t="s">
        <v>320</v>
      </c>
      <c r="G169" s="573">
        <v>1</v>
      </c>
      <c r="H169" s="573" t="s">
        <v>35</v>
      </c>
      <c r="I169" s="573">
        <v>1</v>
      </c>
      <c r="J169" s="14">
        <v>1</v>
      </c>
      <c r="K169" s="827">
        <f t="shared" si="5"/>
        <v>0</v>
      </c>
      <c r="L169" s="863">
        <v>0</v>
      </c>
      <c r="M169" s="864">
        <v>0</v>
      </c>
      <c r="N169" s="864">
        <v>0</v>
      </c>
      <c r="O169" s="871"/>
      <c r="P169" s="864">
        <v>0</v>
      </c>
      <c r="Q169" s="871"/>
      <c r="R169" s="15"/>
      <c r="S169" s="865">
        <v>0</v>
      </c>
      <c r="T169" s="490">
        <v>1</v>
      </c>
      <c r="U169" s="493" t="s">
        <v>1325</v>
      </c>
      <c r="V169" s="492" t="s">
        <v>1207</v>
      </c>
      <c r="W169" s="689">
        <v>1</v>
      </c>
      <c r="X169" s="688">
        <v>43101</v>
      </c>
      <c r="Y169" s="688">
        <v>43465</v>
      </c>
      <c r="Z169" s="690">
        <v>0</v>
      </c>
      <c r="AA169" s="248" t="s">
        <v>109</v>
      </c>
    </row>
    <row r="170" spans="1:27" ht="63" customHeight="1" thickBot="1" x14ac:dyDescent="0.3">
      <c r="A170" s="369" t="s">
        <v>26</v>
      </c>
      <c r="B170" s="35" t="s">
        <v>276</v>
      </c>
      <c r="C170" s="36" t="s">
        <v>312</v>
      </c>
      <c r="D170" s="7">
        <v>104</v>
      </c>
      <c r="E170" s="73" t="s">
        <v>321</v>
      </c>
      <c r="F170" s="574" t="s">
        <v>322</v>
      </c>
      <c r="G170" s="570">
        <v>547</v>
      </c>
      <c r="H170" s="570" t="s">
        <v>35</v>
      </c>
      <c r="I170" s="570">
        <v>650</v>
      </c>
      <c r="J170" s="8">
        <v>650</v>
      </c>
      <c r="K170" s="827">
        <f t="shared" si="5"/>
        <v>0</v>
      </c>
      <c r="L170" s="863">
        <v>0</v>
      </c>
      <c r="M170" s="864">
        <v>0</v>
      </c>
      <c r="N170" s="864">
        <v>0</v>
      </c>
      <c r="O170" s="15"/>
      <c r="P170" s="864">
        <v>0</v>
      </c>
      <c r="Q170" s="15"/>
      <c r="R170" s="15"/>
      <c r="S170" s="865">
        <v>0</v>
      </c>
      <c r="T170" s="490"/>
      <c r="U170" s="494"/>
      <c r="V170" s="503"/>
      <c r="W170" s="691"/>
      <c r="X170" s="692"/>
      <c r="Y170" s="692"/>
      <c r="Z170" s="693"/>
      <c r="AA170" s="715" t="s">
        <v>109</v>
      </c>
    </row>
    <row r="171" spans="1:27" ht="63" customHeight="1" thickBot="1" x14ac:dyDescent="0.3">
      <c r="A171" s="371" t="s">
        <v>26</v>
      </c>
      <c r="B171" s="372" t="s">
        <v>276</v>
      </c>
      <c r="C171" s="373" t="s">
        <v>312</v>
      </c>
      <c r="D171" s="374">
        <v>105</v>
      </c>
      <c r="E171" s="591" t="s">
        <v>1447</v>
      </c>
      <c r="F171" s="592" t="s">
        <v>323</v>
      </c>
      <c r="G171" s="593">
        <v>11</v>
      </c>
      <c r="H171" s="593" t="s">
        <v>35</v>
      </c>
      <c r="I171" s="593">
        <v>14</v>
      </c>
      <c r="J171" s="375">
        <v>14</v>
      </c>
      <c r="K171" s="826">
        <f t="shared" si="5"/>
        <v>200000000</v>
      </c>
      <c r="L171" s="860">
        <v>200000000</v>
      </c>
      <c r="M171" s="861">
        <v>0</v>
      </c>
      <c r="N171" s="861">
        <v>0</v>
      </c>
      <c r="O171" s="37"/>
      <c r="P171" s="861">
        <v>0</v>
      </c>
      <c r="Q171" s="37"/>
      <c r="R171" s="37"/>
      <c r="S171" s="862">
        <v>0</v>
      </c>
      <c r="T171" s="463">
        <v>1</v>
      </c>
      <c r="U171" s="496" t="s">
        <v>1156</v>
      </c>
      <c r="V171" s="507" t="s">
        <v>59</v>
      </c>
      <c r="W171" s="720">
        <v>100</v>
      </c>
      <c r="X171" s="721">
        <v>43101</v>
      </c>
      <c r="Y171" s="721">
        <v>43465</v>
      </c>
      <c r="Z171" s="722">
        <v>200000000</v>
      </c>
      <c r="AA171" s="723" t="s">
        <v>109</v>
      </c>
    </row>
    <row r="172" spans="1:27" ht="63" customHeight="1" x14ac:dyDescent="0.25">
      <c r="A172" s="55" t="s">
        <v>26</v>
      </c>
      <c r="B172" s="56" t="s">
        <v>276</v>
      </c>
      <c r="C172" s="57" t="s">
        <v>312</v>
      </c>
      <c r="D172" s="58">
        <v>106</v>
      </c>
      <c r="E172" s="380" t="s">
        <v>324</v>
      </c>
      <c r="F172" s="392" t="s">
        <v>325</v>
      </c>
      <c r="G172" s="588">
        <v>8770</v>
      </c>
      <c r="H172" s="588" t="s">
        <v>35</v>
      </c>
      <c r="I172" s="588">
        <v>9000</v>
      </c>
      <c r="J172" s="59">
        <v>9000</v>
      </c>
      <c r="K172" s="823">
        <f t="shared" si="5"/>
        <v>150000000</v>
      </c>
      <c r="L172" s="847">
        <v>150000000</v>
      </c>
      <c r="M172" s="848">
        <v>0</v>
      </c>
      <c r="N172" s="848">
        <v>0</v>
      </c>
      <c r="O172" s="60"/>
      <c r="P172" s="848">
        <v>0</v>
      </c>
      <c r="Q172" s="60"/>
      <c r="R172" s="60"/>
      <c r="S172" s="849">
        <v>0</v>
      </c>
      <c r="T172" s="504">
        <v>2</v>
      </c>
      <c r="U172" s="484" t="s">
        <v>1326</v>
      </c>
      <c r="V172" s="485" t="s">
        <v>59</v>
      </c>
      <c r="W172" s="486">
        <v>100</v>
      </c>
      <c r="X172" s="712">
        <v>43101</v>
      </c>
      <c r="Y172" s="712">
        <v>43465</v>
      </c>
      <c r="Z172" s="695">
        <v>150000000</v>
      </c>
      <c r="AA172" s="696" t="s">
        <v>109</v>
      </c>
    </row>
    <row r="173" spans="1:27" ht="70.5" customHeight="1" thickBot="1" x14ac:dyDescent="0.3">
      <c r="A173" s="27" t="s">
        <v>26</v>
      </c>
      <c r="B173" s="28" t="s">
        <v>276</v>
      </c>
      <c r="C173" s="29" t="s">
        <v>312</v>
      </c>
      <c r="D173" s="30">
        <v>106</v>
      </c>
      <c r="E173" s="387" t="s">
        <v>324</v>
      </c>
      <c r="F173" s="579" t="s">
        <v>325</v>
      </c>
      <c r="G173" s="589">
        <v>8770</v>
      </c>
      <c r="H173" s="589" t="s">
        <v>35</v>
      </c>
      <c r="I173" s="589">
        <v>9000</v>
      </c>
      <c r="J173" s="31">
        <v>9000</v>
      </c>
      <c r="K173" s="824">
        <f t="shared" si="5"/>
        <v>0</v>
      </c>
      <c r="L173" s="852">
        <v>0</v>
      </c>
      <c r="M173" s="853">
        <v>0</v>
      </c>
      <c r="N173" s="853">
        <v>0</v>
      </c>
      <c r="O173" s="32"/>
      <c r="P173" s="853">
        <v>0</v>
      </c>
      <c r="Q173" s="32"/>
      <c r="R173" s="32"/>
      <c r="S173" s="855">
        <v>0</v>
      </c>
      <c r="T173" s="505">
        <v>3</v>
      </c>
      <c r="U173" s="489" t="s">
        <v>1327</v>
      </c>
      <c r="V173" s="482" t="s">
        <v>1208</v>
      </c>
      <c r="W173" s="713">
        <v>300</v>
      </c>
      <c r="X173" s="714">
        <v>43101</v>
      </c>
      <c r="Y173" s="714">
        <v>43465</v>
      </c>
      <c r="Z173" s="702">
        <v>0</v>
      </c>
      <c r="AA173" s="703" t="s">
        <v>109</v>
      </c>
    </row>
    <row r="174" spans="1:27" ht="63" customHeight="1" x14ac:dyDescent="0.25">
      <c r="A174" s="55" t="s">
        <v>26</v>
      </c>
      <c r="B174" s="56" t="s">
        <v>276</v>
      </c>
      <c r="C174" s="57" t="s">
        <v>312</v>
      </c>
      <c r="D174" s="58">
        <v>107</v>
      </c>
      <c r="E174" s="402" t="s">
        <v>326</v>
      </c>
      <c r="F174" s="129" t="s">
        <v>327</v>
      </c>
      <c r="G174" s="588">
        <v>0</v>
      </c>
      <c r="H174" s="588" t="s">
        <v>35</v>
      </c>
      <c r="I174" s="588">
        <v>1</v>
      </c>
      <c r="J174" s="59">
        <v>1</v>
      </c>
      <c r="K174" s="823">
        <f t="shared" si="5"/>
        <v>430000000</v>
      </c>
      <c r="L174" s="847">
        <v>430000000</v>
      </c>
      <c r="M174" s="848">
        <v>0</v>
      </c>
      <c r="N174" s="848">
        <v>0</v>
      </c>
      <c r="O174" s="60"/>
      <c r="P174" s="848">
        <v>0</v>
      </c>
      <c r="Q174" s="60"/>
      <c r="R174" s="60"/>
      <c r="S174" s="849">
        <v>0</v>
      </c>
      <c r="T174" s="497">
        <v>1</v>
      </c>
      <c r="U174" s="484" t="s">
        <v>328</v>
      </c>
      <c r="V174" s="485" t="s">
        <v>1209</v>
      </c>
      <c r="W174" s="486">
        <v>104</v>
      </c>
      <c r="X174" s="712">
        <v>43101</v>
      </c>
      <c r="Y174" s="712">
        <v>43465</v>
      </c>
      <c r="Z174" s="695">
        <v>330000000</v>
      </c>
      <c r="AA174" s="696" t="s">
        <v>109</v>
      </c>
    </row>
    <row r="175" spans="1:27" ht="63" customHeight="1" thickBot="1" x14ac:dyDescent="0.3">
      <c r="A175" s="377" t="s">
        <v>26</v>
      </c>
      <c r="B175" s="52" t="s">
        <v>276</v>
      </c>
      <c r="C175" s="53" t="s">
        <v>312</v>
      </c>
      <c r="D175" s="44">
        <v>107</v>
      </c>
      <c r="E175" s="125" t="s">
        <v>326</v>
      </c>
      <c r="F175" s="277" t="s">
        <v>327</v>
      </c>
      <c r="G175" s="587">
        <v>0</v>
      </c>
      <c r="H175" s="587" t="s">
        <v>35</v>
      </c>
      <c r="I175" s="587">
        <v>1</v>
      </c>
      <c r="J175" s="45">
        <v>1</v>
      </c>
      <c r="K175" s="822">
        <f t="shared" si="5"/>
        <v>0</v>
      </c>
      <c r="L175" s="844">
        <v>0</v>
      </c>
      <c r="M175" s="845">
        <v>0</v>
      </c>
      <c r="N175" s="845">
        <v>0</v>
      </c>
      <c r="O175" s="64"/>
      <c r="P175" s="845">
        <v>0</v>
      </c>
      <c r="Q175" s="64"/>
      <c r="R175" s="64"/>
      <c r="S175" s="846">
        <v>0</v>
      </c>
      <c r="T175" s="498">
        <v>2</v>
      </c>
      <c r="U175" s="499" t="s">
        <v>1211</v>
      </c>
      <c r="V175" s="708" t="s">
        <v>1210</v>
      </c>
      <c r="W175" s="709">
        <v>2000</v>
      </c>
      <c r="X175" s="710">
        <v>43101</v>
      </c>
      <c r="Y175" s="710">
        <v>43465</v>
      </c>
      <c r="Z175" s="711">
        <v>100000000</v>
      </c>
      <c r="AA175" s="725" t="s">
        <v>109</v>
      </c>
    </row>
    <row r="176" spans="1:27" ht="78.75" customHeight="1" x14ac:dyDescent="0.25">
      <c r="A176" s="101" t="s">
        <v>26</v>
      </c>
      <c r="B176" s="102" t="s">
        <v>329</v>
      </c>
      <c r="C176" s="103" t="s">
        <v>330</v>
      </c>
      <c r="D176" s="58">
        <v>108</v>
      </c>
      <c r="E176" s="129" t="s">
        <v>331</v>
      </c>
      <c r="F176" s="129" t="s">
        <v>332</v>
      </c>
      <c r="G176" s="577">
        <v>1</v>
      </c>
      <c r="H176" s="577"/>
      <c r="I176" s="577">
        <v>2</v>
      </c>
      <c r="J176" s="59"/>
      <c r="K176" s="823">
        <f t="shared" si="5"/>
        <v>0</v>
      </c>
      <c r="L176" s="847">
        <v>0</v>
      </c>
      <c r="M176" s="848">
        <v>0</v>
      </c>
      <c r="N176" s="848">
        <v>0</v>
      </c>
      <c r="O176" s="875"/>
      <c r="P176" s="848">
        <v>0</v>
      </c>
      <c r="Q176" s="875"/>
      <c r="R176" s="875"/>
      <c r="S176" s="849">
        <v>0</v>
      </c>
      <c r="T176" s="504"/>
      <c r="U176" s="515"/>
      <c r="V176" s="485"/>
      <c r="W176" s="486"/>
      <c r="X176" s="712"/>
      <c r="Y176" s="712"/>
      <c r="Z176" s="695"/>
      <c r="AA176" s="696" t="s">
        <v>333</v>
      </c>
    </row>
    <row r="177" spans="1:27" ht="63" customHeight="1" x14ac:dyDescent="0.25">
      <c r="A177" s="113" t="s">
        <v>26</v>
      </c>
      <c r="B177" s="95" t="s">
        <v>329</v>
      </c>
      <c r="C177" s="71" t="s">
        <v>330</v>
      </c>
      <c r="D177" s="20" t="s">
        <v>334</v>
      </c>
      <c r="E177" s="128" t="s">
        <v>335</v>
      </c>
      <c r="F177" s="128" t="s">
        <v>332</v>
      </c>
      <c r="G177" s="578">
        <v>1</v>
      </c>
      <c r="H177" s="578" t="s">
        <v>35</v>
      </c>
      <c r="I177" s="578">
        <v>1</v>
      </c>
      <c r="J177" s="21">
        <v>1</v>
      </c>
      <c r="K177" s="821">
        <f t="shared" si="5"/>
        <v>0</v>
      </c>
      <c r="L177" s="840">
        <v>0</v>
      </c>
      <c r="M177" s="841">
        <v>0</v>
      </c>
      <c r="N177" s="841">
        <v>0</v>
      </c>
      <c r="O177" s="22"/>
      <c r="P177" s="841">
        <v>0</v>
      </c>
      <c r="Q177" s="22"/>
      <c r="R177" s="22"/>
      <c r="S177" s="842">
        <v>0</v>
      </c>
      <c r="T177" s="480">
        <v>1</v>
      </c>
      <c r="U177" s="516" t="s">
        <v>1448</v>
      </c>
      <c r="V177" s="479" t="s">
        <v>59</v>
      </c>
      <c r="W177" s="488">
        <v>100</v>
      </c>
      <c r="X177" s="697">
        <v>43101</v>
      </c>
      <c r="Y177" s="697">
        <v>43465</v>
      </c>
      <c r="Z177" s="698">
        <v>0</v>
      </c>
      <c r="AA177" s="699" t="s">
        <v>333</v>
      </c>
    </row>
    <row r="178" spans="1:27" ht="63" customHeight="1" x14ac:dyDescent="0.25">
      <c r="A178" s="113" t="s">
        <v>26</v>
      </c>
      <c r="B178" s="95" t="s">
        <v>329</v>
      </c>
      <c r="C178" s="71" t="s">
        <v>330</v>
      </c>
      <c r="D178" s="20" t="s">
        <v>334</v>
      </c>
      <c r="E178" s="128" t="s">
        <v>335</v>
      </c>
      <c r="F178" s="128" t="s">
        <v>332</v>
      </c>
      <c r="G178" s="578">
        <v>1</v>
      </c>
      <c r="H178" s="578" t="s">
        <v>35</v>
      </c>
      <c r="I178" s="578">
        <v>1</v>
      </c>
      <c r="J178" s="21">
        <v>1</v>
      </c>
      <c r="K178" s="821">
        <f t="shared" si="5"/>
        <v>0</v>
      </c>
      <c r="L178" s="840">
        <v>0</v>
      </c>
      <c r="M178" s="841">
        <v>0</v>
      </c>
      <c r="N178" s="841">
        <v>0</v>
      </c>
      <c r="O178" s="843"/>
      <c r="P178" s="841">
        <v>0</v>
      </c>
      <c r="Q178" s="22"/>
      <c r="R178" s="22"/>
      <c r="S178" s="842">
        <v>0</v>
      </c>
      <c r="T178" s="480">
        <v>2</v>
      </c>
      <c r="U178" s="516" t="s">
        <v>1212</v>
      </c>
      <c r="V178" s="479" t="s">
        <v>1150</v>
      </c>
      <c r="W178" s="488">
        <v>1</v>
      </c>
      <c r="X178" s="697">
        <v>43101</v>
      </c>
      <c r="Y178" s="697">
        <v>43465</v>
      </c>
      <c r="Z178" s="698">
        <v>0</v>
      </c>
      <c r="AA178" s="699" t="s">
        <v>333</v>
      </c>
    </row>
    <row r="179" spans="1:27" ht="63" customHeight="1" x14ac:dyDescent="0.25">
      <c r="A179" s="113" t="s">
        <v>26</v>
      </c>
      <c r="B179" s="95" t="s">
        <v>329</v>
      </c>
      <c r="C179" s="71" t="s">
        <v>330</v>
      </c>
      <c r="D179" s="20" t="s">
        <v>336</v>
      </c>
      <c r="E179" s="128" t="s">
        <v>337</v>
      </c>
      <c r="F179" s="128" t="s">
        <v>338</v>
      </c>
      <c r="G179" s="578">
        <v>0</v>
      </c>
      <c r="H179" s="578" t="s">
        <v>31</v>
      </c>
      <c r="I179" s="578">
        <v>1</v>
      </c>
      <c r="J179" s="21"/>
      <c r="K179" s="821">
        <f t="shared" si="5"/>
        <v>0</v>
      </c>
      <c r="L179" s="840">
        <v>0</v>
      </c>
      <c r="M179" s="841">
        <v>0</v>
      </c>
      <c r="N179" s="841">
        <v>0</v>
      </c>
      <c r="O179" s="22"/>
      <c r="P179" s="841">
        <v>0</v>
      </c>
      <c r="Q179" s="22"/>
      <c r="R179" s="22"/>
      <c r="S179" s="842">
        <v>0</v>
      </c>
      <c r="T179" s="480">
        <v>1</v>
      </c>
      <c r="U179" s="516" t="s">
        <v>1157</v>
      </c>
      <c r="V179" s="479" t="s">
        <v>1150</v>
      </c>
      <c r="W179" s="488">
        <v>1</v>
      </c>
      <c r="X179" s="697">
        <v>43101</v>
      </c>
      <c r="Y179" s="697">
        <v>43465</v>
      </c>
      <c r="Z179" s="698">
        <v>0</v>
      </c>
      <c r="AA179" s="699" t="s">
        <v>333</v>
      </c>
    </row>
    <row r="180" spans="1:27" ht="63" customHeight="1" thickBot="1" x14ac:dyDescent="0.3">
      <c r="A180" s="391" t="s">
        <v>26</v>
      </c>
      <c r="B180" s="108" t="s">
        <v>329</v>
      </c>
      <c r="C180" s="109" t="s">
        <v>330</v>
      </c>
      <c r="D180" s="44" t="s">
        <v>336</v>
      </c>
      <c r="E180" s="277" t="s">
        <v>337</v>
      </c>
      <c r="F180" s="277" t="s">
        <v>338</v>
      </c>
      <c r="G180" s="610">
        <v>0</v>
      </c>
      <c r="H180" s="610" t="s">
        <v>31</v>
      </c>
      <c r="I180" s="610">
        <v>1</v>
      </c>
      <c r="J180" s="45"/>
      <c r="K180" s="822">
        <f t="shared" si="5"/>
        <v>0</v>
      </c>
      <c r="L180" s="844">
        <v>0</v>
      </c>
      <c r="M180" s="845">
        <v>0</v>
      </c>
      <c r="N180" s="845">
        <v>0</v>
      </c>
      <c r="O180" s="64"/>
      <c r="P180" s="845">
        <v>0</v>
      </c>
      <c r="Q180" s="64"/>
      <c r="R180" s="64"/>
      <c r="S180" s="846">
        <v>0</v>
      </c>
      <c r="T180" s="517">
        <v>2</v>
      </c>
      <c r="U180" s="518" t="s">
        <v>1328</v>
      </c>
      <c r="V180" s="708" t="s">
        <v>59</v>
      </c>
      <c r="W180" s="709">
        <v>100</v>
      </c>
      <c r="X180" s="710">
        <v>43101</v>
      </c>
      <c r="Y180" s="710">
        <v>43465</v>
      </c>
      <c r="Z180" s="711">
        <v>0</v>
      </c>
      <c r="AA180" s="725" t="s">
        <v>333</v>
      </c>
    </row>
    <row r="181" spans="1:27" ht="47.25" customHeight="1" x14ac:dyDescent="0.25">
      <c r="A181" s="101" t="s">
        <v>26</v>
      </c>
      <c r="B181" s="102" t="s">
        <v>329</v>
      </c>
      <c r="C181" s="103" t="s">
        <v>330</v>
      </c>
      <c r="D181" s="58">
        <v>109</v>
      </c>
      <c r="E181" s="392" t="s">
        <v>339</v>
      </c>
      <c r="F181" s="392" t="s">
        <v>340</v>
      </c>
      <c r="G181" s="577">
        <v>5</v>
      </c>
      <c r="H181" s="577" t="s">
        <v>31</v>
      </c>
      <c r="I181" s="577">
        <v>10</v>
      </c>
      <c r="J181" s="59">
        <v>4</v>
      </c>
      <c r="K181" s="823">
        <f t="shared" si="5"/>
        <v>1072609994</v>
      </c>
      <c r="L181" s="847">
        <v>200000000</v>
      </c>
      <c r="M181" s="848">
        <v>608238905</v>
      </c>
      <c r="N181" s="848">
        <v>0</v>
      </c>
      <c r="O181" s="60"/>
      <c r="P181" s="848">
        <v>0</v>
      </c>
      <c r="Q181" s="60"/>
      <c r="R181" s="60"/>
      <c r="S181" s="849">
        <v>264371089</v>
      </c>
      <c r="T181" s="504">
        <v>1</v>
      </c>
      <c r="U181" s="515" t="s">
        <v>1329</v>
      </c>
      <c r="V181" s="485" t="s">
        <v>1213</v>
      </c>
      <c r="W181" s="486">
        <v>15000</v>
      </c>
      <c r="X181" s="712">
        <v>43101</v>
      </c>
      <c r="Y181" s="712">
        <v>43465</v>
      </c>
      <c r="Z181" s="695">
        <v>215487331</v>
      </c>
      <c r="AA181" s="696" t="s">
        <v>333</v>
      </c>
    </row>
    <row r="182" spans="1:27" ht="47.25" customHeight="1" x14ac:dyDescent="0.25">
      <c r="A182" s="113" t="s">
        <v>26</v>
      </c>
      <c r="B182" s="95" t="s">
        <v>329</v>
      </c>
      <c r="C182" s="71" t="s">
        <v>330</v>
      </c>
      <c r="D182" s="20">
        <v>109</v>
      </c>
      <c r="E182" s="107" t="s">
        <v>339</v>
      </c>
      <c r="F182" s="107" t="s">
        <v>340</v>
      </c>
      <c r="G182" s="578">
        <v>5</v>
      </c>
      <c r="H182" s="578" t="s">
        <v>31</v>
      </c>
      <c r="I182" s="578">
        <v>10</v>
      </c>
      <c r="J182" s="21">
        <v>4</v>
      </c>
      <c r="K182" s="821">
        <f t="shared" ref="K182:K201" si="6">+L182+M182+N182+O182+P182+Q182+R182+S182</f>
        <v>0</v>
      </c>
      <c r="L182" s="840">
        <v>0</v>
      </c>
      <c r="M182" s="841">
        <v>0</v>
      </c>
      <c r="N182" s="841">
        <v>0</v>
      </c>
      <c r="O182" s="22"/>
      <c r="P182" s="841">
        <v>0</v>
      </c>
      <c r="Q182" s="22"/>
      <c r="R182" s="22"/>
      <c r="S182" s="842">
        <v>0</v>
      </c>
      <c r="T182" s="480">
        <v>2</v>
      </c>
      <c r="U182" s="516" t="s">
        <v>1330</v>
      </c>
      <c r="V182" s="479" t="s">
        <v>59</v>
      </c>
      <c r="W182" s="488">
        <v>100</v>
      </c>
      <c r="X182" s="697">
        <v>43101</v>
      </c>
      <c r="Y182" s="697">
        <v>43465</v>
      </c>
      <c r="Z182" s="698">
        <v>24000000</v>
      </c>
      <c r="AA182" s="699" t="s">
        <v>333</v>
      </c>
    </row>
    <row r="183" spans="1:27" ht="47.25" customHeight="1" x14ac:dyDescent="0.25">
      <c r="A183" s="113" t="s">
        <v>26</v>
      </c>
      <c r="B183" s="95" t="s">
        <v>329</v>
      </c>
      <c r="C183" s="71" t="s">
        <v>330</v>
      </c>
      <c r="D183" s="20">
        <v>109</v>
      </c>
      <c r="E183" s="107" t="s">
        <v>339</v>
      </c>
      <c r="F183" s="107" t="s">
        <v>340</v>
      </c>
      <c r="G183" s="578">
        <v>5</v>
      </c>
      <c r="H183" s="578" t="s">
        <v>31</v>
      </c>
      <c r="I183" s="578">
        <v>10</v>
      </c>
      <c r="J183" s="21">
        <v>4</v>
      </c>
      <c r="K183" s="821">
        <f t="shared" si="6"/>
        <v>0</v>
      </c>
      <c r="L183" s="840">
        <v>0</v>
      </c>
      <c r="M183" s="841">
        <v>0</v>
      </c>
      <c r="N183" s="841">
        <v>0</v>
      </c>
      <c r="O183" s="51"/>
      <c r="P183" s="841">
        <v>0</v>
      </c>
      <c r="Q183" s="51"/>
      <c r="R183" s="51"/>
      <c r="S183" s="842">
        <v>0</v>
      </c>
      <c r="T183" s="480">
        <v>3</v>
      </c>
      <c r="U183" s="516" t="s">
        <v>1331</v>
      </c>
      <c r="V183" s="479" t="s">
        <v>1208</v>
      </c>
      <c r="W183" s="488">
        <v>1</v>
      </c>
      <c r="X183" s="697">
        <v>43101</v>
      </c>
      <c r="Y183" s="697">
        <v>43465</v>
      </c>
      <c r="Z183" s="698">
        <v>16000000</v>
      </c>
      <c r="AA183" s="699" t="s">
        <v>333</v>
      </c>
    </row>
    <row r="184" spans="1:27" ht="47.25" customHeight="1" x14ac:dyDescent="0.25">
      <c r="A184" s="113" t="s">
        <v>26</v>
      </c>
      <c r="B184" s="95" t="s">
        <v>329</v>
      </c>
      <c r="C184" s="71" t="s">
        <v>330</v>
      </c>
      <c r="D184" s="20">
        <v>109</v>
      </c>
      <c r="E184" s="107" t="s">
        <v>339</v>
      </c>
      <c r="F184" s="107" t="s">
        <v>340</v>
      </c>
      <c r="G184" s="578">
        <v>5</v>
      </c>
      <c r="H184" s="578" t="s">
        <v>31</v>
      </c>
      <c r="I184" s="578">
        <v>10</v>
      </c>
      <c r="J184" s="21">
        <v>4</v>
      </c>
      <c r="K184" s="821">
        <f t="shared" si="6"/>
        <v>0</v>
      </c>
      <c r="L184" s="840">
        <v>0</v>
      </c>
      <c r="M184" s="841">
        <v>0</v>
      </c>
      <c r="N184" s="841">
        <v>0</v>
      </c>
      <c r="O184" s="51"/>
      <c r="P184" s="841">
        <v>0</v>
      </c>
      <c r="Q184" s="51"/>
      <c r="R184" s="51"/>
      <c r="S184" s="842">
        <v>0</v>
      </c>
      <c r="T184" s="480">
        <v>4</v>
      </c>
      <c r="U184" s="516" t="s">
        <v>1215</v>
      </c>
      <c r="V184" s="479" t="s">
        <v>59</v>
      </c>
      <c r="W184" s="488">
        <v>100</v>
      </c>
      <c r="X184" s="697">
        <v>43101</v>
      </c>
      <c r="Y184" s="697">
        <v>43465</v>
      </c>
      <c r="Z184" s="698">
        <v>15546495</v>
      </c>
      <c r="AA184" s="699" t="s">
        <v>333</v>
      </c>
    </row>
    <row r="185" spans="1:27" ht="42.75" customHeight="1" x14ac:dyDescent="0.25">
      <c r="A185" s="113" t="s">
        <v>26</v>
      </c>
      <c r="B185" s="95" t="s">
        <v>329</v>
      </c>
      <c r="C185" s="71" t="s">
        <v>330</v>
      </c>
      <c r="D185" s="20">
        <v>109</v>
      </c>
      <c r="E185" s="107" t="s">
        <v>339</v>
      </c>
      <c r="F185" s="107" t="s">
        <v>340</v>
      </c>
      <c r="G185" s="578">
        <v>5</v>
      </c>
      <c r="H185" s="578" t="s">
        <v>31</v>
      </c>
      <c r="I185" s="578">
        <v>10</v>
      </c>
      <c r="J185" s="21">
        <v>4</v>
      </c>
      <c r="K185" s="821">
        <f t="shared" si="6"/>
        <v>0</v>
      </c>
      <c r="L185" s="840">
        <v>0</v>
      </c>
      <c r="M185" s="841">
        <v>0</v>
      </c>
      <c r="N185" s="841">
        <v>0</v>
      </c>
      <c r="O185" s="51"/>
      <c r="P185" s="841">
        <v>0</v>
      </c>
      <c r="Q185" s="51"/>
      <c r="R185" s="51"/>
      <c r="S185" s="842">
        <v>0</v>
      </c>
      <c r="T185" s="480">
        <v>5</v>
      </c>
      <c r="U185" s="516" t="s">
        <v>1400</v>
      </c>
      <c r="V185" s="479" t="s">
        <v>59</v>
      </c>
      <c r="W185" s="488">
        <v>100</v>
      </c>
      <c r="X185" s="697">
        <v>43101</v>
      </c>
      <c r="Y185" s="697">
        <v>43465</v>
      </c>
      <c r="Z185" s="698">
        <v>537205099</v>
      </c>
      <c r="AA185" s="699" t="s">
        <v>333</v>
      </c>
    </row>
    <row r="186" spans="1:27" ht="42.75" customHeight="1" thickBot="1" x14ac:dyDescent="0.3">
      <c r="A186" s="104" t="s">
        <v>26</v>
      </c>
      <c r="B186" s="105" t="s">
        <v>329</v>
      </c>
      <c r="C186" s="106" t="s">
        <v>330</v>
      </c>
      <c r="D186" s="30">
        <v>109</v>
      </c>
      <c r="E186" s="579" t="s">
        <v>341</v>
      </c>
      <c r="F186" s="579" t="s">
        <v>340</v>
      </c>
      <c r="G186" s="580"/>
      <c r="H186" s="580"/>
      <c r="I186" s="580"/>
      <c r="J186" s="31"/>
      <c r="K186" s="824">
        <f t="shared" si="6"/>
        <v>0</v>
      </c>
      <c r="L186" s="852">
        <v>0</v>
      </c>
      <c r="M186" s="853">
        <v>0</v>
      </c>
      <c r="N186" s="853">
        <v>0</v>
      </c>
      <c r="O186" s="84"/>
      <c r="P186" s="853">
        <v>0</v>
      </c>
      <c r="Q186" s="84"/>
      <c r="R186" s="84"/>
      <c r="S186" s="855">
        <v>0</v>
      </c>
      <c r="T186" s="505">
        <v>6</v>
      </c>
      <c r="U186" s="511" t="s">
        <v>342</v>
      </c>
      <c r="V186" s="482" t="s">
        <v>1150</v>
      </c>
      <c r="W186" s="713">
        <v>1</v>
      </c>
      <c r="X186" s="714">
        <v>43101</v>
      </c>
      <c r="Y186" s="714">
        <v>43465</v>
      </c>
      <c r="Z186" s="702">
        <v>264371069</v>
      </c>
      <c r="AA186" s="703" t="s">
        <v>333</v>
      </c>
    </row>
    <row r="187" spans="1:27" ht="57" customHeight="1" thickBot="1" x14ac:dyDescent="0.3">
      <c r="A187" s="393" t="s">
        <v>26</v>
      </c>
      <c r="B187" s="394" t="s">
        <v>329</v>
      </c>
      <c r="C187" s="395" t="s">
        <v>330</v>
      </c>
      <c r="D187" s="374">
        <v>110</v>
      </c>
      <c r="E187" s="592" t="s">
        <v>343</v>
      </c>
      <c r="F187" s="592" t="s">
        <v>344</v>
      </c>
      <c r="G187" s="611">
        <v>0</v>
      </c>
      <c r="H187" s="611" t="s">
        <v>31</v>
      </c>
      <c r="I187" s="611">
        <v>2</v>
      </c>
      <c r="J187" s="375">
        <v>1</v>
      </c>
      <c r="K187" s="828">
        <f t="shared" si="6"/>
        <v>150000000</v>
      </c>
      <c r="L187" s="866">
        <v>150000000</v>
      </c>
      <c r="M187" s="867">
        <v>0</v>
      </c>
      <c r="N187" s="867">
        <v>0</v>
      </c>
      <c r="O187" s="868"/>
      <c r="P187" s="867">
        <v>0</v>
      </c>
      <c r="Q187" s="868"/>
      <c r="R187" s="868"/>
      <c r="S187" s="869">
        <v>0</v>
      </c>
      <c r="T187" s="495">
        <v>1</v>
      </c>
      <c r="U187" s="506" t="s">
        <v>345</v>
      </c>
      <c r="V187" s="507" t="s">
        <v>1150</v>
      </c>
      <c r="W187" s="720">
        <v>1</v>
      </c>
      <c r="X187" s="721">
        <v>43101</v>
      </c>
      <c r="Y187" s="721">
        <v>43465</v>
      </c>
      <c r="Z187" s="722">
        <v>150000000</v>
      </c>
      <c r="AA187" s="723" t="s">
        <v>333</v>
      </c>
    </row>
    <row r="188" spans="1:27" ht="66.75" customHeight="1" x14ac:dyDescent="0.25">
      <c r="A188" s="101" t="s">
        <v>26</v>
      </c>
      <c r="B188" s="110" t="s">
        <v>346</v>
      </c>
      <c r="C188" s="103" t="s">
        <v>330</v>
      </c>
      <c r="D188" s="58">
        <v>111</v>
      </c>
      <c r="E188" s="129" t="s">
        <v>347</v>
      </c>
      <c r="F188" s="129" t="s">
        <v>348</v>
      </c>
      <c r="G188" s="577">
        <v>25</v>
      </c>
      <c r="H188" s="577" t="s">
        <v>31</v>
      </c>
      <c r="I188" s="577">
        <v>35</v>
      </c>
      <c r="J188" s="59">
        <v>10</v>
      </c>
      <c r="K188" s="823">
        <f t="shared" si="6"/>
        <v>819040656</v>
      </c>
      <c r="L188" s="847">
        <v>680000000</v>
      </c>
      <c r="M188" s="848">
        <v>139040656</v>
      </c>
      <c r="N188" s="848">
        <v>0</v>
      </c>
      <c r="O188" s="875"/>
      <c r="P188" s="848">
        <v>0</v>
      </c>
      <c r="Q188" s="875"/>
      <c r="R188" s="875"/>
      <c r="S188" s="849">
        <v>0</v>
      </c>
      <c r="T188" s="504">
        <v>1</v>
      </c>
      <c r="U188" s="515" t="s">
        <v>1216</v>
      </c>
      <c r="V188" s="485" t="s">
        <v>59</v>
      </c>
      <c r="W188" s="486">
        <v>100</v>
      </c>
      <c r="X188" s="712">
        <v>43101</v>
      </c>
      <c r="Y188" s="712">
        <v>43465</v>
      </c>
      <c r="Z188" s="695">
        <v>350000000</v>
      </c>
      <c r="AA188" s="696" t="s">
        <v>333</v>
      </c>
    </row>
    <row r="189" spans="1:27" ht="41.25" customHeight="1" x14ac:dyDescent="0.25">
      <c r="A189" s="113" t="s">
        <v>26</v>
      </c>
      <c r="B189" s="396" t="s">
        <v>346</v>
      </c>
      <c r="C189" s="71" t="s">
        <v>330</v>
      </c>
      <c r="D189" s="20">
        <v>111</v>
      </c>
      <c r="E189" s="128" t="s">
        <v>347</v>
      </c>
      <c r="F189" s="128" t="s">
        <v>348</v>
      </c>
      <c r="G189" s="578">
        <v>25</v>
      </c>
      <c r="H189" s="578" t="s">
        <v>31</v>
      </c>
      <c r="I189" s="578">
        <v>35</v>
      </c>
      <c r="J189" s="21">
        <v>10</v>
      </c>
      <c r="K189" s="821">
        <f t="shared" si="6"/>
        <v>0</v>
      </c>
      <c r="L189" s="840">
        <v>0</v>
      </c>
      <c r="M189" s="841">
        <v>0</v>
      </c>
      <c r="N189" s="841">
        <v>0</v>
      </c>
      <c r="O189" s="51"/>
      <c r="P189" s="841">
        <v>0</v>
      </c>
      <c r="Q189" s="51"/>
      <c r="R189" s="51"/>
      <c r="S189" s="842">
        <v>0</v>
      </c>
      <c r="T189" s="480">
        <v>2</v>
      </c>
      <c r="U189" s="516" t="s">
        <v>1332</v>
      </c>
      <c r="V189" s="479" t="s">
        <v>1150</v>
      </c>
      <c r="W189" s="488">
        <v>1</v>
      </c>
      <c r="X189" s="697">
        <v>43101</v>
      </c>
      <c r="Y189" s="697">
        <v>43465</v>
      </c>
      <c r="Z189" s="698">
        <v>330000000</v>
      </c>
      <c r="AA189" s="699" t="s">
        <v>333</v>
      </c>
    </row>
    <row r="190" spans="1:27" ht="41.25" customHeight="1" thickBot="1" x14ac:dyDescent="0.3">
      <c r="A190" s="391" t="s">
        <v>26</v>
      </c>
      <c r="B190" s="397" t="s">
        <v>346</v>
      </c>
      <c r="C190" s="109" t="s">
        <v>330</v>
      </c>
      <c r="D190" s="44">
        <v>111</v>
      </c>
      <c r="E190" s="277" t="s">
        <v>347</v>
      </c>
      <c r="F190" s="277" t="s">
        <v>348</v>
      </c>
      <c r="G190" s="610">
        <v>25</v>
      </c>
      <c r="H190" s="610" t="s">
        <v>31</v>
      </c>
      <c r="I190" s="610">
        <v>35</v>
      </c>
      <c r="J190" s="45">
        <v>10</v>
      </c>
      <c r="K190" s="822">
        <f t="shared" si="6"/>
        <v>0</v>
      </c>
      <c r="L190" s="844">
        <v>0</v>
      </c>
      <c r="M190" s="845">
        <v>0</v>
      </c>
      <c r="N190" s="845">
        <v>0</v>
      </c>
      <c r="O190" s="46"/>
      <c r="P190" s="845">
        <v>0</v>
      </c>
      <c r="Q190" s="46"/>
      <c r="R190" s="46"/>
      <c r="S190" s="846">
        <v>0</v>
      </c>
      <c r="T190" s="517">
        <v>3</v>
      </c>
      <c r="U190" s="518" t="s">
        <v>1399</v>
      </c>
      <c r="V190" s="708" t="s">
        <v>59</v>
      </c>
      <c r="W190" s="709">
        <v>100</v>
      </c>
      <c r="X190" s="710">
        <v>43101</v>
      </c>
      <c r="Y190" s="710">
        <v>43465</v>
      </c>
      <c r="Z190" s="711">
        <v>139040656</v>
      </c>
      <c r="AA190" s="725" t="s">
        <v>333</v>
      </c>
    </row>
    <row r="191" spans="1:27" ht="63.75" customHeight="1" x14ac:dyDescent="0.25">
      <c r="A191" s="101" t="s">
        <v>26</v>
      </c>
      <c r="B191" s="102" t="s">
        <v>349</v>
      </c>
      <c r="C191" s="103" t="s">
        <v>330</v>
      </c>
      <c r="D191" s="58">
        <v>112</v>
      </c>
      <c r="E191" s="129" t="s">
        <v>350</v>
      </c>
      <c r="F191" s="129" t="s">
        <v>351</v>
      </c>
      <c r="G191" s="577">
        <v>20</v>
      </c>
      <c r="H191" s="577" t="s">
        <v>31</v>
      </c>
      <c r="I191" s="577">
        <v>80</v>
      </c>
      <c r="J191" s="59">
        <v>20</v>
      </c>
      <c r="K191" s="823">
        <f t="shared" si="6"/>
        <v>281250757</v>
      </c>
      <c r="L191" s="847">
        <v>261094462</v>
      </c>
      <c r="M191" s="848">
        <v>20156295</v>
      </c>
      <c r="N191" s="848">
        <v>0</v>
      </c>
      <c r="O191" s="86"/>
      <c r="P191" s="848">
        <v>0</v>
      </c>
      <c r="Q191" s="86"/>
      <c r="R191" s="86"/>
      <c r="S191" s="849">
        <v>0</v>
      </c>
      <c r="T191" s="504">
        <v>1</v>
      </c>
      <c r="U191" s="484" t="s">
        <v>1333</v>
      </c>
      <c r="V191" s="515" t="s">
        <v>1217</v>
      </c>
      <c r="W191" s="486">
        <v>28</v>
      </c>
      <c r="X191" s="712">
        <v>43101</v>
      </c>
      <c r="Y191" s="712">
        <v>43465</v>
      </c>
      <c r="Z191" s="695">
        <v>0</v>
      </c>
      <c r="AA191" s="696" t="s">
        <v>333</v>
      </c>
    </row>
    <row r="192" spans="1:27" ht="41.25" customHeight="1" x14ac:dyDescent="0.25">
      <c r="A192" s="113" t="s">
        <v>26</v>
      </c>
      <c r="B192" s="95" t="s">
        <v>349</v>
      </c>
      <c r="C192" s="71" t="s">
        <v>330</v>
      </c>
      <c r="D192" s="20">
        <v>112</v>
      </c>
      <c r="E192" s="128" t="s">
        <v>350</v>
      </c>
      <c r="F192" s="128" t="s">
        <v>351</v>
      </c>
      <c r="G192" s="578">
        <v>20</v>
      </c>
      <c r="H192" s="578" t="s">
        <v>31</v>
      </c>
      <c r="I192" s="578">
        <v>80</v>
      </c>
      <c r="J192" s="21">
        <v>20</v>
      </c>
      <c r="K192" s="821">
        <f t="shared" si="6"/>
        <v>0</v>
      </c>
      <c r="L192" s="840">
        <v>0</v>
      </c>
      <c r="M192" s="841">
        <v>0</v>
      </c>
      <c r="N192" s="841">
        <v>0</v>
      </c>
      <c r="O192" s="843"/>
      <c r="P192" s="841">
        <v>0</v>
      </c>
      <c r="Q192" s="843"/>
      <c r="R192" s="843"/>
      <c r="S192" s="842">
        <v>0</v>
      </c>
      <c r="T192" s="480">
        <v>2</v>
      </c>
      <c r="U192" s="516" t="s">
        <v>352</v>
      </c>
      <c r="V192" s="516" t="s">
        <v>1218</v>
      </c>
      <c r="W192" s="488">
        <v>450</v>
      </c>
      <c r="X192" s="697">
        <v>43101</v>
      </c>
      <c r="Y192" s="697">
        <v>43465</v>
      </c>
      <c r="Z192" s="698">
        <v>0</v>
      </c>
      <c r="AA192" s="699" t="s">
        <v>333</v>
      </c>
    </row>
    <row r="193" spans="1:27" ht="45.75" customHeight="1" x14ac:dyDescent="0.25">
      <c r="A193" s="113" t="s">
        <v>26</v>
      </c>
      <c r="B193" s="95" t="s">
        <v>349</v>
      </c>
      <c r="C193" s="71" t="s">
        <v>330</v>
      </c>
      <c r="D193" s="20">
        <v>112</v>
      </c>
      <c r="E193" s="128" t="s">
        <v>350</v>
      </c>
      <c r="F193" s="128" t="s">
        <v>351</v>
      </c>
      <c r="G193" s="578">
        <v>20</v>
      </c>
      <c r="H193" s="578" t="s">
        <v>31</v>
      </c>
      <c r="I193" s="578">
        <v>80</v>
      </c>
      <c r="J193" s="21">
        <v>20</v>
      </c>
      <c r="K193" s="821">
        <f t="shared" si="6"/>
        <v>0</v>
      </c>
      <c r="L193" s="840">
        <v>0</v>
      </c>
      <c r="M193" s="841">
        <v>0</v>
      </c>
      <c r="N193" s="841">
        <v>0</v>
      </c>
      <c r="O193" s="51"/>
      <c r="P193" s="841">
        <v>0</v>
      </c>
      <c r="Q193" s="51"/>
      <c r="R193" s="51"/>
      <c r="S193" s="842">
        <v>0</v>
      </c>
      <c r="T193" s="480">
        <v>3</v>
      </c>
      <c r="U193" s="516" t="s">
        <v>1158</v>
      </c>
      <c r="V193" s="516" t="s">
        <v>1150</v>
      </c>
      <c r="W193" s="488">
        <v>50</v>
      </c>
      <c r="X193" s="697">
        <v>43101</v>
      </c>
      <c r="Y193" s="697">
        <v>43465</v>
      </c>
      <c r="Z193" s="698">
        <v>0</v>
      </c>
      <c r="AA193" s="699" t="s">
        <v>333</v>
      </c>
    </row>
    <row r="194" spans="1:27" ht="48" customHeight="1" x14ac:dyDescent="0.25">
      <c r="A194" s="113" t="s">
        <v>26</v>
      </c>
      <c r="B194" s="95" t="s">
        <v>349</v>
      </c>
      <c r="C194" s="71" t="s">
        <v>330</v>
      </c>
      <c r="D194" s="20">
        <v>112</v>
      </c>
      <c r="E194" s="128" t="s">
        <v>350</v>
      </c>
      <c r="F194" s="128" t="s">
        <v>351</v>
      </c>
      <c r="G194" s="578">
        <v>20</v>
      </c>
      <c r="H194" s="578" t="s">
        <v>31</v>
      </c>
      <c r="I194" s="578">
        <v>80</v>
      </c>
      <c r="J194" s="21">
        <v>20</v>
      </c>
      <c r="K194" s="821">
        <f t="shared" si="6"/>
        <v>0</v>
      </c>
      <c r="L194" s="840">
        <v>0</v>
      </c>
      <c r="M194" s="841">
        <v>0</v>
      </c>
      <c r="N194" s="841">
        <v>0</v>
      </c>
      <c r="O194" s="843"/>
      <c r="P194" s="841">
        <v>0</v>
      </c>
      <c r="Q194" s="843"/>
      <c r="R194" s="843"/>
      <c r="S194" s="842">
        <v>0</v>
      </c>
      <c r="T194" s="480">
        <v>4</v>
      </c>
      <c r="U194" s="516" t="s">
        <v>1219</v>
      </c>
      <c r="V194" s="516" t="s">
        <v>1150</v>
      </c>
      <c r="W194" s="488">
        <v>31</v>
      </c>
      <c r="X194" s="697">
        <v>43101</v>
      </c>
      <c r="Y194" s="697">
        <v>43465</v>
      </c>
      <c r="Z194" s="698">
        <v>0</v>
      </c>
      <c r="AA194" s="699" t="s">
        <v>333</v>
      </c>
    </row>
    <row r="195" spans="1:27" ht="41.25" customHeight="1" x14ac:dyDescent="0.25">
      <c r="A195" s="113" t="s">
        <v>26</v>
      </c>
      <c r="B195" s="95" t="s">
        <v>349</v>
      </c>
      <c r="C195" s="71" t="s">
        <v>330</v>
      </c>
      <c r="D195" s="20">
        <v>112</v>
      </c>
      <c r="E195" s="128" t="s">
        <v>350</v>
      </c>
      <c r="F195" s="128" t="s">
        <v>351</v>
      </c>
      <c r="G195" s="578">
        <v>20</v>
      </c>
      <c r="H195" s="578" t="s">
        <v>31</v>
      </c>
      <c r="I195" s="578">
        <v>80</v>
      </c>
      <c r="J195" s="21">
        <v>20</v>
      </c>
      <c r="K195" s="821">
        <f t="shared" si="6"/>
        <v>0</v>
      </c>
      <c r="L195" s="840">
        <v>0</v>
      </c>
      <c r="M195" s="841">
        <v>0</v>
      </c>
      <c r="N195" s="841">
        <v>0</v>
      </c>
      <c r="O195" s="51"/>
      <c r="P195" s="841">
        <v>0</v>
      </c>
      <c r="Q195" s="51"/>
      <c r="R195" s="51"/>
      <c r="S195" s="842">
        <v>0</v>
      </c>
      <c r="T195" s="480">
        <v>5</v>
      </c>
      <c r="U195" s="516" t="s">
        <v>1220</v>
      </c>
      <c r="V195" s="516" t="s">
        <v>1150</v>
      </c>
      <c r="W195" s="488">
        <v>1</v>
      </c>
      <c r="X195" s="697">
        <v>43101</v>
      </c>
      <c r="Y195" s="697">
        <v>43465</v>
      </c>
      <c r="Z195" s="698">
        <v>0</v>
      </c>
      <c r="AA195" s="699" t="s">
        <v>333</v>
      </c>
    </row>
    <row r="196" spans="1:27" ht="41.25" customHeight="1" x14ac:dyDescent="0.25">
      <c r="A196" s="113" t="s">
        <v>26</v>
      </c>
      <c r="B196" s="95" t="s">
        <v>349</v>
      </c>
      <c r="C196" s="71" t="s">
        <v>330</v>
      </c>
      <c r="D196" s="20">
        <v>112</v>
      </c>
      <c r="E196" s="128" t="s">
        <v>350</v>
      </c>
      <c r="F196" s="128" t="s">
        <v>351</v>
      </c>
      <c r="G196" s="578">
        <v>20</v>
      </c>
      <c r="H196" s="578" t="s">
        <v>31</v>
      </c>
      <c r="I196" s="578">
        <v>80</v>
      </c>
      <c r="J196" s="21">
        <v>20</v>
      </c>
      <c r="K196" s="821">
        <f t="shared" si="6"/>
        <v>0</v>
      </c>
      <c r="L196" s="840">
        <v>0</v>
      </c>
      <c r="M196" s="841">
        <v>0</v>
      </c>
      <c r="N196" s="841">
        <v>0</v>
      </c>
      <c r="O196" s="51"/>
      <c r="P196" s="841">
        <v>0</v>
      </c>
      <c r="Q196" s="51"/>
      <c r="R196" s="51"/>
      <c r="S196" s="842">
        <v>0</v>
      </c>
      <c r="T196" s="480">
        <v>6</v>
      </c>
      <c r="U196" s="516" t="s">
        <v>1221</v>
      </c>
      <c r="V196" s="516" t="s">
        <v>1150</v>
      </c>
      <c r="W196" s="488">
        <v>1</v>
      </c>
      <c r="X196" s="697">
        <v>43101</v>
      </c>
      <c r="Y196" s="697">
        <v>43465</v>
      </c>
      <c r="Z196" s="698">
        <v>0</v>
      </c>
      <c r="AA196" s="699" t="s">
        <v>333</v>
      </c>
    </row>
    <row r="197" spans="1:27" ht="54.75" customHeight="1" x14ac:dyDescent="0.25">
      <c r="A197" s="113" t="s">
        <v>26</v>
      </c>
      <c r="B197" s="95" t="s">
        <v>349</v>
      </c>
      <c r="C197" s="71" t="s">
        <v>330</v>
      </c>
      <c r="D197" s="20">
        <v>112</v>
      </c>
      <c r="E197" s="128" t="s">
        <v>353</v>
      </c>
      <c r="F197" s="128" t="s">
        <v>351</v>
      </c>
      <c r="G197" s="578">
        <v>21</v>
      </c>
      <c r="H197" s="578" t="s">
        <v>31</v>
      </c>
      <c r="I197" s="578">
        <v>80</v>
      </c>
      <c r="J197" s="21">
        <v>20</v>
      </c>
      <c r="K197" s="821">
        <f t="shared" si="6"/>
        <v>0</v>
      </c>
      <c r="L197" s="840">
        <v>0</v>
      </c>
      <c r="M197" s="841">
        <v>0</v>
      </c>
      <c r="N197" s="841">
        <v>0</v>
      </c>
      <c r="O197" s="51"/>
      <c r="P197" s="841">
        <v>0</v>
      </c>
      <c r="Q197" s="51"/>
      <c r="R197" s="51"/>
      <c r="S197" s="842">
        <v>0</v>
      </c>
      <c r="T197" s="480">
        <v>7</v>
      </c>
      <c r="U197" s="516" t="s">
        <v>354</v>
      </c>
      <c r="V197" s="516" t="s">
        <v>1218</v>
      </c>
      <c r="W197" s="488">
        <v>20</v>
      </c>
      <c r="X197" s="697">
        <v>43101</v>
      </c>
      <c r="Y197" s="697">
        <v>43465</v>
      </c>
      <c r="Z197" s="698">
        <v>0</v>
      </c>
      <c r="AA197" s="699" t="s">
        <v>333</v>
      </c>
    </row>
    <row r="198" spans="1:27" ht="63" customHeight="1" x14ac:dyDescent="0.25">
      <c r="A198" s="113" t="s">
        <v>26</v>
      </c>
      <c r="B198" s="95" t="s">
        <v>349</v>
      </c>
      <c r="C198" s="71" t="s">
        <v>330</v>
      </c>
      <c r="D198" s="20">
        <v>112</v>
      </c>
      <c r="E198" s="128" t="s">
        <v>355</v>
      </c>
      <c r="F198" s="128" t="s">
        <v>351</v>
      </c>
      <c r="G198" s="578">
        <v>22</v>
      </c>
      <c r="H198" s="578" t="s">
        <v>31</v>
      </c>
      <c r="I198" s="578">
        <v>80</v>
      </c>
      <c r="J198" s="21">
        <v>20</v>
      </c>
      <c r="K198" s="821">
        <f t="shared" si="6"/>
        <v>0</v>
      </c>
      <c r="L198" s="840">
        <v>0</v>
      </c>
      <c r="M198" s="841">
        <v>0</v>
      </c>
      <c r="N198" s="841">
        <v>0</v>
      </c>
      <c r="O198" s="51"/>
      <c r="P198" s="841">
        <v>0</v>
      </c>
      <c r="Q198" s="51"/>
      <c r="R198" s="51"/>
      <c r="S198" s="842">
        <v>0</v>
      </c>
      <c r="T198" s="480">
        <v>8</v>
      </c>
      <c r="U198" s="516" t="s">
        <v>1222</v>
      </c>
      <c r="V198" s="516" t="s">
        <v>1150</v>
      </c>
      <c r="W198" s="488">
        <v>1</v>
      </c>
      <c r="X198" s="697">
        <v>43101</v>
      </c>
      <c r="Y198" s="697">
        <v>43465</v>
      </c>
      <c r="Z198" s="698">
        <v>0</v>
      </c>
      <c r="AA198" s="699" t="s">
        <v>333</v>
      </c>
    </row>
    <row r="199" spans="1:27" ht="63" customHeight="1" x14ac:dyDescent="0.25">
      <c r="A199" s="113" t="s">
        <v>26</v>
      </c>
      <c r="B199" s="95" t="s">
        <v>349</v>
      </c>
      <c r="C199" s="71" t="s">
        <v>330</v>
      </c>
      <c r="D199" s="20">
        <v>112</v>
      </c>
      <c r="E199" s="128" t="s">
        <v>356</v>
      </c>
      <c r="F199" s="128" t="s">
        <v>351</v>
      </c>
      <c r="G199" s="578">
        <v>23</v>
      </c>
      <c r="H199" s="578" t="s">
        <v>31</v>
      </c>
      <c r="I199" s="578">
        <v>80</v>
      </c>
      <c r="J199" s="21">
        <v>20</v>
      </c>
      <c r="K199" s="821">
        <f t="shared" si="6"/>
        <v>0</v>
      </c>
      <c r="L199" s="840">
        <v>0</v>
      </c>
      <c r="M199" s="841">
        <v>0</v>
      </c>
      <c r="N199" s="841">
        <v>0</v>
      </c>
      <c r="O199" s="51"/>
      <c r="P199" s="841">
        <v>0</v>
      </c>
      <c r="Q199" s="51"/>
      <c r="R199" s="51"/>
      <c r="S199" s="842">
        <v>0</v>
      </c>
      <c r="T199" s="480">
        <v>9</v>
      </c>
      <c r="U199" s="487" t="s">
        <v>1334</v>
      </c>
      <c r="V199" s="516" t="s">
        <v>1218</v>
      </c>
      <c r="W199" s="488">
        <v>12</v>
      </c>
      <c r="X199" s="697">
        <v>43101</v>
      </c>
      <c r="Y199" s="697">
        <v>43465</v>
      </c>
      <c r="Z199" s="698">
        <v>0</v>
      </c>
      <c r="AA199" s="699" t="s">
        <v>333</v>
      </c>
    </row>
    <row r="200" spans="1:27" ht="63" customHeight="1" x14ac:dyDescent="0.25">
      <c r="A200" s="113" t="s">
        <v>26</v>
      </c>
      <c r="B200" s="95" t="s">
        <v>349</v>
      </c>
      <c r="C200" s="71" t="s">
        <v>330</v>
      </c>
      <c r="D200" s="20">
        <v>112</v>
      </c>
      <c r="E200" s="128" t="s">
        <v>357</v>
      </c>
      <c r="F200" s="128" t="s">
        <v>351</v>
      </c>
      <c r="G200" s="578">
        <v>24</v>
      </c>
      <c r="H200" s="578" t="s">
        <v>31</v>
      </c>
      <c r="I200" s="578">
        <v>80</v>
      </c>
      <c r="J200" s="21">
        <v>20</v>
      </c>
      <c r="K200" s="821">
        <f t="shared" si="6"/>
        <v>0</v>
      </c>
      <c r="L200" s="840">
        <v>0</v>
      </c>
      <c r="M200" s="841">
        <v>0</v>
      </c>
      <c r="N200" s="841">
        <v>0</v>
      </c>
      <c r="O200" s="51"/>
      <c r="P200" s="841">
        <v>0</v>
      </c>
      <c r="Q200" s="51"/>
      <c r="R200" s="51"/>
      <c r="S200" s="842">
        <v>0</v>
      </c>
      <c r="T200" s="480">
        <v>10</v>
      </c>
      <c r="U200" s="740" t="s">
        <v>1223</v>
      </c>
      <c r="V200" s="516" t="s">
        <v>1150</v>
      </c>
      <c r="W200" s="741">
        <v>40000</v>
      </c>
      <c r="X200" s="697">
        <v>43101</v>
      </c>
      <c r="Y200" s="697">
        <v>43465</v>
      </c>
      <c r="Z200" s="698">
        <v>0</v>
      </c>
      <c r="AA200" s="699" t="s">
        <v>333</v>
      </c>
    </row>
    <row r="201" spans="1:27" ht="63" customHeight="1" x14ac:dyDescent="0.25">
      <c r="A201" s="113" t="s">
        <v>26</v>
      </c>
      <c r="B201" s="95" t="s">
        <v>349</v>
      </c>
      <c r="C201" s="71" t="s">
        <v>330</v>
      </c>
      <c r="D201" s="20">
        <v>112</v>
      </c>
      <c r="E201" s="128" t="s">
        <v>357</v>
      </c>
      <c r="F201" s="128" t="s">
        <v>351</v>
      </c>
      <c r="G201" s="578">
        <v>24</v>
      </c>
      <c r="H201" s="578" t="s">
        <v>31</v>
      </c>
      <c r="I201" s="578">
        <v>80</v>
      </c>
      <c r="J201" s="21">
        <v>20</v>
      </c>
      <c r="K201" s="821">
        <f t="shared" si="6"/>
        <v>0</v>
      </c>
      <c r="L201" s="840">
        <v>0</v>
      </c>
      <c r="M201" s="841">
        <v>0</v>
      </c>
      <c r="N201" s="841">
        <v>0</v>
      </c>
      <c r="O201" s="51"/>
      <c r="P201" s="841">
        <v>0</v>
      </c>
      <c r="Q201" s="51"/>
      <c r="R201" s="51"/>
      <c r="S201" s="842">
        <v>0</v>
      </c>
      <c r="T201" s="480">
        <v>11</v>
      </c>
      <c r="U201" s="516" t="s">
        <v>1335</v>
      </c>
      <c r="V201" s="516" t="s">
        <v>1150</v>
      </c>
      <c r="W201" s="488">
        <v>1</v>
      </c>
      <c r="X201" s="697">
        <v>43101</v>
      </c>
      <c r="Y201" s="697">
        <v>43465</v>
      </c>
      <c r="Z201" s="698">
        <v>0</v>
      </c>
      <c r="AA201" s="699" t="s">
        <v>333</v>
      </c>
    </row>
    <row r="202" spans="1:27" ht="63" customHeight="1" x14ac:dyDescent="0.25">
      <c r="A202" s="113" t="s">
        <v>26</v>
      </c>
      <c r="B202" s="95" t="s">
        <v>349</v>
      </c>
      <c r="C202" s="71" t="s">
        <v>330</v>
      </c>
      <c r="D202" s="20">
        <v>112</v>
      </c>
      <c r="E202" s="128" t="s">
        <v>357</v>
      </c>
      <c r="F202" s="128" t="s">
        <v>351</v>
      </c>
      <c r="G202" s="578">
        <v>24</v>
      </c>
      <c r="H202" s="578" t="s">
        <v>31</v>
      </c>
      <c r="I202" s="578">
        <v>80</v>
      </c>
      <c r="J202" s="21">
        <v>20</v>
      </c>
      <c r="K202" s="821"/>
      <c r="L202" s="840"/>
      <c r="M202" s="841"/>
      <c r="N202" s="841"/>
      <c r="O202" s="51"/>
      <c r="P202" s="841"/>
      <c r="Q202" s="51"/>
      <c r="R202" s="51"/>
      <c r="S202" s="842"/>
      <c r="T202" s="480">
        <v>12</v>
      </c>
      <c r="U202" s="516" t="s">
        <v>1398</v>
      </c>
      <c r="V202" s="516" t="s">
        <v>59</v>
      </c>
      <c r="W202" s="488">
        <v>100</v>
      </c>
      <c r="X202" s="697">
        <v>43101</v>
      </c>
      <c r="Y202" s="697">
        <v>43465</v>
      </c>
      <c r="Z202" s="698">
        <v>261094462</v>
      </c>
      <c r="AA202" s="699" t="s">
        <v>333</v>
      </c>
    </row>
    <row r="203" spans="1:27" ht="63" customHeight="1" thickBot="1" x14ac:dyDescent="0.3">
      <c r="A203" s="104" t="s">
        <v>26</v>
      </c>
      <c r="B203" s="105" t="s">
        <v>349</v>
      </c>
      <c r="C203" s="106" t="s">
        <v>330</v>
      </c>
      <c r="D203" s="30">
        <v>112</v>
      </c>
      <c r="E203" s="590" t="s">
        <v>358</v>
      </c>
      <c r="F203" s="590" t="s">
        <v>351</v>
      </c>
      <c r="G203" s="580">
        <v>26</v>
      </c>
      <c r="H203" s="580" t="s">
        <v>31</v>
      </c>
      <c r="I203" s="580">
        <v>80</v>
      </c>
      <c r="J203" s="31">
        <v>20</v>
      </c>
      <c r="K203" s="824">
        <f t="shared" ref="K203:K233" si="7">+L203+M203+N203+O203+P203+Q203+R203+S203</f>
        <v>0</v>
      </c>
      <c r="L203" s="852">
        <v>0</v>
      </c>
      <c r="M203" s="853">
        <v>0</v>
      </c>
      <c r="N203" s="853">
        <v>0</v>
      </c>
      <c r="O203" s="84"/>
      <c r="P203" s="853">
        <v>0</v>
      </c>
      <c r="Q203" s="84"/>
      <c r="R203" s="84"/>
      <c r="S203" s="855">
        <v>0</v>
      </c>
      <c r="T203" s="505">
        <v>13</v>
      </c>
      <c r="U203" s="511" t="s">
        <v>1397</v>
      </c>
      <c r="V203" s="482" t="s">
        <v>59</v>
      </c>
      <c r="W203" s="713">
        <v>100</v>
      </c>
      <c r="X203" s="714">
        <v>43101</v>
      </c>
      <c r="Y203" s="714">
        <v>43465</v>
      </c>
      <c r="Z203" s="702">
        <v>20156295</v>
      </c>
      <c r="AA203" s="703" t="s">
        <v>333</v>
      </c>
    </row>
    <row r="204" spans="1:27" ht="63" customHeight="1" thickBot="1" x14ac:dyDescent="0.3">
      <c r="A204" s="964" t="s">
        <v>26</v>
      </c>
      <c r="B204" s="99" t="s">
        <v>349</v>
      </c>
      <c r="C204" s="100" t="s">
        <v>330</v>
      </c>
      <c r="D204" s="7">
        <v>113</v>
      </c>
      <c r="E204" s="574" t="s">
        <v>359</v>
      </c>
      <c r="F204" s="574" t="s">
        <v>360</v>
      </c>
      <c r="G204" s="181">
        <v>40</v>
      </c>
      <c r="H204" s="181" t="s">
        <v>31</v>
      </c>
      <c r="I204" s="181">
        <v>30</v>
      </c>
      <c r="J204" s="8">
        <v>10</v>
      </c>
      <c r="K204" s="827">
        <f t="shared" si="7"/>
        <v>0</v>
      </c>
      <c r="L204" s="863">
        <v>0</v>
      </c>
      <c r="M204" s="864">
        <v>0</v>
      </c>
      <c r="N204" s="864">
        <v>0</v>
      </c>
      <c r="O204" s="50"/>
      <c r="P204" s="864">
        <v>0</v>
      </c>
      <c r="Q204" s="50"/>
      <c r="R204" s="50"/>
      <c r="S204" s="865">
        <v>0</v>
      </c>
      <c r="T204" s="463">
        <v>1</v>
      </c>
      <c r="U204" s="510" t="s">
        <v>1224</v>
      </c>
      <c r="V204" s="510" t="s">
        <v>1225</v>
      </c>
      <c r="W204" s="691">
        <v>2500</v>
      </c>
      <c r="X204" s="692">
        <v>43101</v>
      </c>
      <c r="Y204" s="692">
        <v>43465</v>
      </c>
      <c r="Z204" s="693">
        <v>0</v>
      </c>
      <c r="AA204" s="715" t="s">
        <v>333</v>
      </c>
    </row>
    <row r="205" spans="1:27" ht="93.75" customHeight="1" thickBot="1" x14ac:dyDescent="0.3">
      <c r="A205" s="88" t="s">
        <v>26</v>
      </c>
      <c r="B205" s="115" t="s">
        <v>349</v>
      </c>
      <c r="C205" s="4" t="s">
        <v>330</v>
      </c>
      <c r="D205" s="13">
        <v>114</v>
      </c>
      <c r="E205" s="572" t="s">
        <v>361</v>
      </c>
      <c r="F205" s="572" t="s">
        <v>362</v>
      </c>
      <c r="G205" s="601">
        <v>0</v>
      </c>
      <c r="H205" s="601" t="s">
        <v>31</v>
      </c>
      <c r="I205" s="601">
        <v>1</v>
      </c>
      <c r="J205" s="14">
        <v>0.3</v>
      </c>
      <c r="K205" s="949">
        <f t="shared" si="7"/>
        <v>0</v>
      </c>
      <c r="L205" s="950">
        <v>0</v>
      </c>
      <c r="M205" s="951">
        <v>0</v>
      </c>
      <c r="N205" s="951">
        <v>0</v>
      </c>
      <c r="O205" s="952"/>
      <c r="P205" s="951">
        <v>0</v>
      </c>
      <c r="Q205" s="952"/>
      <c r="R205" s="952"/>
      <c r="S205" s="953">
        <v>0</v>
      </c>
      <c r="T205" s="490">
        <v>1</v>
      </c>
      <c r="U205" s="492" t="s">
        <v>363</v>
      </c>
      <c r="V205" s="492" t="s">
        <v>59</v>
      </c>
      <c r="W205" s="689">
        <v>30</v>
      </c>
      <c r="X205" s="688">
        <v>43101</v>
      </c>
      <c r="Y205" s="688">
        <v>43465</v>
      </c>
      <c r="Z205" s="690">
        <v>0</v>
      </c>
      <c r="AA205" s="248" t="s">
        <v>333</v>
      </c>
    </row>
    <row r="206" spans="1:27" ht="78" customHeight="1" thickBot="1" x14ac:dyDescent="0.3">
      <c r="A206" s="404" t="s">
        <v>26</v>
      </c>
      <c r="B206" s="116" t="s">
        <v>364</v>
      </c>
      <c r="C206" s="117" t="s">
        <v>365</v>
      </c>
      <c r="D206" s="7">
        <v>115</v>
      </c>
      <c r="E206" s="603" t="s">
        <v>1449</v>
      </c>
      <c r="F206" s="270" t="s">
        <v>1450</v>
      </c>
      <c r="G206" s="570">
        <v>466</v>
      </c>
      <c r="H206" s="570" t="s">
        <v>35</v>
      </c>
      <c r="I206" s="570">
        <v>599</v>
      </c>
      <c r="J206" s="8">
        <v>599</v>
      </c>
      <c r="K206" s="827">
        <f t="shared" si="7"/>
        <v>0</v>
      </c>
      <c r="L206" s="863">
        <v>0</v>
      </c>
      <c r="M206" s="864">
        <v>0</v>
      </c>
      <c r="N206" s="864">
        <v>0</v>
      </c>
      <c r="O206" s="50"/>
      <c r="P206" s="864">
        <v>0</v>
      </c>
      <c r="Q206" s="50"/>
      <c r="R206" s="50"/>
      <c r="S206" s="865">
        <v>0</v>
      </c>
      <c r="T206" s="521"/>
      <c r="U206" s="491"/>
      <c r="V206" s="503"/>
      <c r="W206" s="691"/>
      <c r="X206" s="692"/>
      <c r="Y206" s="692"/>
      <c r="Z206" s="693"/>
      <c r="AA206" s="715" t="s">
        <v>83</v>
      </c>
    </row>
    <row r="207" spans="1:27" ht="78" customHeight="1" thickBot="1" x14ac:dyDescent="0.3">
      <c r="A207" s="398" t="s">
        <v>26</v>
      </c>
      <c r="B207" s="399" t="s">
        <v>364</v>
      </c>
      <c r="C207" s="400" t="s">
        <v>365</v>
      </c>
      <c r="D207" s="374">
        <v>116</v>
      </c>
      <c r="E207" s="591" t="s">
        <v>366</v>
      </c>
      <c r="F207" s="592" t="s">
        <v>367</v>
      </c>
      <c r="G207" s="593">
        <v>0</v>
      </c>
      <c r="H207" s="593" t="s">
        <v>31</v>
      </c>
      <c r="I207" s="593">
        <v>1</v>
      </c>
      <c r="J207" s="375">
        <v>0.33</v>
      </c>
      <c r="K207" s="826">
        <f t="shared" si="7"/>
        <v>0</v>
      </c>
      <c r="L207" s="860">
        <v>0</v>
      </c>
      <c r="M207" s="861">
        <v>0</v>
      </c>
      <c r="N207" s="861">
        <v>0</v>
      </c>
      <c r="O207" s="76"/>
      <c r="P207" s="861">
        <v>0</v>
      </c>
      <c r="Q207" s="76"/>
      <c r="R207" s="76"/>
      <c r="S207" s="862">
        <v>0</v>
      </c>
      <c r="T207" s="519">
        <v>1</v>
      </c>
      <c r="U207" s="510" t="s">
        <v>1336</v>
      </c>
      <c r="V207" s="507" t="s">
        <v>59</v>
      </c>
      <c r="W207" s="720">
        <v>100</v>
      </c>
      <c r="X207" s="721">
        <v>43101</v>
      </c>
      <c r="Y207" s="721">
        <v>43465</v>
      </c>
      <c r="Z207" s="722">
        <v>0</v>
      </c>
      <c r="AA207" s="723" t="s">
        <v>83</v>
      </c>
    </row>
    <row r="208" spans="1:27" ht="52.5" customHeight="1" x14ac:dyDescent="0.25">
      <c r="A208" s="118" t="s">
        <v>26</v>
      </c>
      <c r="B208" s="119" t="s">
        <v>364</v>
      </c>
      <c r="C208" s="120" t="s">
        <v>365</v>
      </c>
      <c r="D208" s="58">
        <v>117</v>
      </c>
      <c r="E208" s="380" t="s">
        <v>368</v>
      </c>
      <c r="F208" s="392" t="s">
        <v>369</v>
      </c>
      <c r="G208" s="588">
        <v>20</v>
      </c>
      <c r="H208" s="588" t="s">
        <v>35</v>
      </c>
      <c r="I208" s="588">
        <v>20</v>
      </c>
      <c r="J208" s="59">
        <v>20</v>
      </c>
      <c r="K208" s="823">
        <f t="shared" si="7"/>
        <v>0</v>
      </c>
      <c r="L208" s="847">
        <v>0</v>
      </c>
      <c r="M208" s="848">
        <v>0</v>
      </c>
      <c r="N208" s="848">
        <v>0</v>
      </c>
      <c r="O208" s="86"/>
      <c r="P208" s="848">
        <v>0</v>
      </c>
      <c r="Q208" s="86"/>
      <c r="R208" s="86"/>
      <c r="S208" s="849">
        <v>0</v>
      </c>
      <c r="T208" s="484"/>
      <c r="U208" s="515"/>
      <c r="V208" s="485"/>
      <c r="W208" s="486"/>
      <c r="X208" s="712"/>
      <c r="Y208" s="712"/>
      <c r="Z208" s="695"/>
      <c r="AA208" s="696" t="s">
        <v>83</v>
      </c>
    </row>
    <row r="209" spans="1:27" ht="63" customHeight="1" x14ac:dyDescent="0.25">
      <c r="A209" s="126" t="s">
        <v>26</v>
      </c>
      <c r="B209" s="23" t="s">
        <v>364</v>
      </c>
      <c r="C209" s="24" t="s">
        <v>365</v>
      </c>
      <c r="D209" s="20" t="s">
        <v>370</v>
      </c>
      <c r="E209" s="98" t="s">
        <v>368</v>
      </c>
      <c r="F209" s="107" t="s">
        <v>369</v>
      </c>
      <c r="G209" s="584">
        <v>20</v>
      </c>
      <c r="H209" s="584" t="s">
        <v>35</v>
      </c>
      <c r="I209" s="584">
        <v>20</v>
      </c>
      <c r="J209" s="21">
        <v>20</v>
      </c>
      <c r="K209" s="821">
        <f t="shared" si="7"/>
        <v>0</v>
      </c>
      <c r="L209" s="840">
        <v>0</v>
      </c>
      <c r="M209" s="841">
        <v>0</v>
      </c>
      <c r="N209" s="841">
        <v>0</v>
      </c>
      <c r="O209" s="51"/>
      <c r="P209" s="841">
        <v>0</v>
      </c>
      <c r="Q209" s="51"/>
      <c r="R209" s="51"/>
      <c r="S209" s="842">
        <v>0</v>
      </c>
      <c r="T209" s="487"/>
      <c r="U209" s="516"/>
      <c r="V209" s="479"/>
      <c r="W209" s="488"/>
      <c r="X209" s="697"/>
      <c r="Y209" s="697"/>
      <c r="Z209" s="698"/>
      <c r="AA209" s="699" t="s">
        <v>83</v>
      </c>
    </row>
    <row r="210" spans="1:27" ht="74.25" customHeight="1" thickBot="1" x14ac:dyDescent="0.3">
      <c r="A210" s="121" t="s">
        <v>26</v>
      </c>
      <c r="B210" s="122" t="s">
        <v>364</v>
      </c>
      <c r="C210" s="123" t="s">
        <v>365</v>
      </c>
      <c r="D210" s="30" t="s">
        <v>371</v>
      </c>
      <c r="E210" s="387" t="s">
        <v>1451</v>
      </c>
      <c r="F210" s="579" t="s">
        <v>372</v>
      </c>
      <c r="G210" s="589">
        <v>0</v>
      </c>
      <c r="H210" s="589" t="s">
        <v>31</v>
      </c>
      <c r="I210" s="589">
        <v>2</v>
      </c>
      <c r="J210" s="31">
        <v>1</v>
      </c>
      <c r="K210" s="824">
        <f t="shared" si="7"/>
        <v>0</v>
      </c>
      <c r="L210" s="852">
        <v>0</v>
      </c>
      <c r="M210" s="853">
        <v>0</v>
      </c>
      <c r="N210" s="853">
        <v>0</v>
      </c>
      <c r="O210" s="84"/>
      <c r="P210" s="853">
        <v>0</v>
      </c>
      <c r="Q210" s="84"/>
      <c r="R210" s="84"/>
      <c r="S210" s="855">
        <v>0</v>
      </c>
      <c r="T210" s="489">
        <v>1</v>
      </c>
      <c r="U210" s="511" t="s">
        <v>1337</v>
      </c>
      <c r="V210" s="482" t="s">
        <v>1150</v>
      </c>
      <c r="W210" s="713">
        <v>1</v>
      </c>
      <c r="X210" s="714">
        <v>43101</v>
      </c>
      <c r="Y210" s="714">
        <v>43465</v>
      </c>
      <c r="Z210" s="702">
        <v>0</v>
      </c>
      <c r="AA210" s="703" t="s">
        <v>83</v>
      </c>
    </row>
    <row r="211" spans="1:27" ht="85.5" customHeight="1" thickBot="1" x14ac:dyDescent="0.3">
      <c r="A211" s="398" t="s">
        <v>26</v>
      </c>
      <c r="B211" s="399" t="s">
        <v>364</v>
      </c>
      <c r="C211" s="400" t="s">
        <v>365</v>
      </c>
      <c r="D211" s="374">
        <v>118</v>
      </c>
      <c r="E211" s="607" t="s">
        <v>1452</v>
      </c>
      <c r="F211" s="594" t="s">
        <v>373</v>
      </c>
      <c r="G211" s="593">
        <v>0</v>
      </c>
      <c r="H211" s="593" t="s">
        <v>31</v>
      </c>
      <c r="I211" s="593">
        <v>1</v>
      </c>
      <c r="J211" s="375">
        <v>0.25</v>
      </c>
      <c r="K211" s="828">
        <f t="shared" si="7"/>
        <v>0</v>
      </c>
      <c r="L211" s="866">
        <v>0</v>
      </c>
      <c r="M211" s="867">
        <v>0</v>
      </c>
      <c r="N211" s="867">
        <v>0</v>
      </c>
      <c r="O211" s="868"/>
      <c r="P211" s="867">
        <v>0</v>
      </c>
      <c r="Q211" s="868"/>
      <c r="R211" s="868"/>
      <c r="S211" s="869">
        <v>0</v>
      </c>
      <c r="T211" s="520"/>
      <c r="U211" s="506"/>
      <c r="V211" s="507"/>
      <c r="W211" s="720"/>
      <c r="X211" s="721"/>
      <c r="Y211" s="721"/>
      <c r="Z211" s="722"/>
      <c r="AA211" s="723" t="s">
        <v>83</v>
      </c>
    </row>
    <row r="212" spans="1:27" ht="63" customHeight="1" x14ac:dyDescent="0.25">
      <c r="A212" s="118" t="s">
        <v>26</v>
      </c>
      <c r="B212" s="119" t="s">
        <v>364</v>
      </c>
      <c r="C212" s="120" t="s">
        <v>365</v>
      </c>
      <c r="D212" s="58">
        <v>119</v>
      </c>
      <c r="E212" s="402" t="s">
        <v>374</v>
      </c>
      <c r="F212" s="129" t="s">
        <v>375</v>
      </c>
      <c r="G212" s="588">
        <v>58</v>
      </c>
      <c r="H212" s="588" t="s">
        <v>35</v>
      </c>
      <c r="I212" s="588">
        <v>90</v>
      </c>
      <c r="J212" s="59">
        <v>90</v>
      </c>
      <c r="K212" s="823">
        <f t="shared" si="7"/>
        <v>1623000000</v>
      </c>
      <c r="L212" s="847">
        <v>1623000000</v>
      </c>
      <c r="M212" s="848">
        <v>0</v>
      </c>
      <c r="N212" s="848">
        <v>0</v>
      </c>
      <c r="O212" s="86"/>
      <c r="P212" s="848">
        <v>0</v>
      </c>
      <c r="Q212" s="86"/>
      <c r="R212" s="86"/>
      <c r="S212" s="849">
        <v>0</v>
      </c>
      <c r="T212" s="484">
        <v>1</v>
      </c>
      <c r="U212" s="515" t="s">
        <v>1338</v>
      </c>
      <c r="V212" s="485" t="s">
        <v>59</v>
      </c>
      <c r="W212" s="486">
        <v>100</v>
      </c>
      <c r="X212" s="712">
        <v>43101</v>
      </c>
      <c r="Y212" s="712">
        <v>43465</v>
      </c>
      <c r="Z212" s="695">
        <v>323000000</v>
      </c>
      <c r="AA212" s="696" t="s">
        <v>83</v>
      </c>
    </row>
    <row r="213" spans="1:27" ht="63" customHeight="1" thickBot="1" x14ac:dyDescent="0.3">
      <c r="A213" s="403" t="s">
        <v>26</v>
      </c>
      <c r="B213" s="42" t="s">
        <v>364</v>
      </c>
      <c r="C213" s="43" t="s">
        <v>365</v>
      </c>
      <c r="D213" s="44">
        <v>119</v>
      </c>
      <c r="E213" s="125" t="s">
        <v>374</v>
      </c>
      <c r="F213" s="277" t="s">
        <v>375</v>
      </c>
      <c r="G213" s="587">
        <v>58</v>
      </c>
      <c r="H213" s="587" t="s">
        <v>35</v>
      </c>
      <c r="I213" s="587">
        <v>90</v>
      </c>
      <c r="J213" s="45">
        <v>90</v>
      </c>
      <c r="K213" s="822">
        <f t="shared" si="7"/>
        <v>0</v>
      </c>
      <c r="L213" s="844">
        <v>0</v>
      </c>
      <c r="M213" s="845">
        <v>0</v>
      </c>
      <c r="N213" s="845">
        <v>0</v>
      </c>
      <c r="O213" s="46"/>
      <c r="P213" s="845">
        <v>0</v>
      </c>
      <c r="Q213" s="46"/>
      <c r="R213" s="46"/>
      <c r="S213" s="846">
        <v>0</v>
      </c>
      <c r="T213" s="499">
        <v>2</v>
      </c>
      <c r="U213" s="518" t="s">
        <v>1339</v>
      </c>
      <c r="V213" s="708" t="s">
        <v>59</v>
      </c>
      <c r="W213" s="709">
        <v>100</v>
      </c>
      <c r="X213" s="710">
        <v>43101</v>
      </c>
      <c r="Y213" s="710">
        <v>43465</v>
      </c>
      <c r="Z213" s="711">
        <v>1300000000</v>
      </c>
      <c r="AA213" s="725" t="s">
        <v>83</v>
      </c>
    </row>
    <row r="214" spans="1:27" ht="50.25" customHeight="1" x14ac:dyDescent="0.25">
      <c r="A214" s="118" t="s">
        <v>26</v>
      </c>
      <c r="B214" s="119" t="s">
        <v>364</v>
      </c>
      <c r="C214" s="120" t="s">
        <v>365</v>
      </c>
      <c r="D214" s="58">
        <v>120</v>
      </c>
      <c r="E214" s="402" t="s">
        <v>1453</v>
      </c>
      <c r="F214" s="129" t="s">
        <v>376</v>
      </c>
      <c r="G214" s="588">
        <v>20</v>
      </c>
      <c r="H214" s="588" t="s">
        <v>35</v>
      </c>
      <c r="I214" s="588">
        <v>22</v>
      </c>
      <c r="J214" s="59">
        <v>22</v>
      </c>
      <c r="K214" s="823">
        <f t="shared" si="7"/>
        <v>183350719</v>
      </c>
      <c r="L214" s="847">
        <v>0</v>
      </c>
      <c r="M214" s="848">
        <v>183350719</v>
      </c>
      <c r="N214" s="848">
        <v>0</v>
      </c>
      <c r="O214" s="86"/>
      <c r="P214" s="848">
        <v>0</v>
      </c>
      <c r="Q214" s="86"/>
      <c r="R214" s="86"/>
      <c r="S214" s="849">
        <v>0</v>
      </c>
      <c r="T214" s="484">
        <v>1</v>
      </c>
      <c r="U214" s="515" t="s">
        <v>1340</v>
      </c>
      <c r="V214" s="485" t="s">
        <v>1150</v>
      </c>
      <c r="W214" s="486">
        <v>22</v>
      </c>
      <c r="X214" s="712">
        <v>43101</v>
      </c>
      <c r="Y214" s="712">
        <v>43465</v>
      </c>
      <c r="Z214" s="695">
        <v>183350719</v>
      </c>
      <c r="AA214" s="696" t="s">
        <v>83</v>
      </c>
    </row>
    <row r="215" spans="1:27" ht="43.5" customHeight="1" thickBot="1" x14ac:dyDescent="0.3">
      <c r="A215" s="121" t="s">
        <v>26</v>
      </c>
      <c r="B215" s="122" t="s">
        <v>364</v>
      </c>
      <c r="C215" s="123" t="s">
        <v>365</v>
      </c>
      <c r="D215" s="30">
        <v>120</v>
      </c>
      <c r="E215" s="124" t="s">
        <v>1453</v>
      </c>
      <c r="F215" s="590" t="s">
        <v>376</v>
      </c>
      <c r="G215" s="589">
        <v>20</v>
      </c>
      <c r="H215" s="589" t="s">
        <v>35</v>
      </c>
      <c r="I215" s="589">
        <v>22</v>
      </c>
      <c r="J215" s="31">
        <v>22</v>
      </c>
      <c r="K215" s="824">
        <f t="shared" si="7"/>
        <v>0</v>
      </c>
      <c r="L215" s="852">
        <v>0</v>
      </c>
      <c r="M215" s="853">
        <v>0</v>
      </c>
      <c r="N215" s="853">
        <v>0</v>
      </c>
      <c r="O215" s="84"/>
      <c r="P215" s="853">
        <v>0</v>
      </c>
      <c r="Q215" s="84"/>
      <c r="R215" s="84"/>
      <c r="S215" s="855">
        <v>0</v>
      </c>
      <c r="T215" s="489">
        <v>2</v>
      </c>
      <c r="U215" s="511" t="s">
        <v>1341</v>
      </c>
      <c r="V215" s="714" t="s">
        <v>59</v>
      </c>
      <c r="W215" s="489">
        <v>100</v>
      </c>
      <c r="X215" s="714">
        <v>43101</v>
      </c>
      <c r="Y215" s="714">
        <v>43465</v>
      </c>
      <c r="Z215" s="702">
        <v>0</v>
      </c>
      <c r="AA215" s="703" t="s">
        <v>83</v>
      </c>
    </row>
    <row r="216" spans="1:27" ht="43.5" customHeight="1" thickBot="1" x14ac:dyDescent="0.3">
      <c r="A216" s="404" t="s">
        <v>26</v>
      </c>
      <c r="B216" s="116" t="s">
        <v>364</v>
      </c>
      <c r="C216" s="117" t="s">
        <v>365</v>
      </c>
      <c r="D216" s="7">
        <v>121</v>
      </c>
      <c r="E216" s="73" t="s">
        <v>377</v>
      </c>
      <c r="F216" s="574" t="s">
        <v>378</v>
      </c>
      <c r="G216" s="570">
        <v>1</v>
      </c>
      <c r="H216" s="570" t="s">
        <v>31</v>
      </c>
      <c r="I216" s="570">
        <v>2</v>
      </c>
      <c r="J216" s="8">
        <v>1</v>
      </c>
      <c r="K216" s="826">
        <f t="shared" si="7"/>
        <v>0</v>
      </c>
      <c r="L216" s="860">
        <v>0</v>
      </c>
      <c r="M216" s="861">
        <v>0</v>
      </c>
      <c r="N216" s="861">
        <v>0</v>
      </c>
      <c r="O216" s="76"/>
      <c r="P216" s="861">
        <v>0</v>
      </c>
      <c r="Q216" s="76"/>
      <c r="R216" s="76"/>
      <c r="S216" s="862">
        <v>0</v>
      </c>
      <c r="T216" s="519">
        <v>1</v>
      </c>
      <c r="U216" s="510" t="s">
        <v>1342</v>
      </c>
      <c r="V216" s="503" t="s">
        <v>1150</v>
      </c>
      <c r="W216" s="691">
        <v>1</v>
      </c>
      <c r="X216" s="692">
        <v>43101</v>
      </c>
      <c r="Y216" s="692">
        <v>43465</v>
      </c>
      <c r="Z216" s="693">
        <v>0</v>
      </c>
      <c r="AA216" s="715" t="s">
        <v>83</v>
      </c>
    </row>
    <row r="217" spans="1:27" ht="43.5" customHeight="1" thickBot="1" x14ac:dyDescent="0.3">
      <c r="A217" s="47" t="s">
        <v>26</v>
      </c>
      <c r="B217" s="48" t="s">
        <v>364</v>
      </c>
      <c r="C217" s="49" t="s">
        <v>365</v>
      </c>
      <c r="D217" s="13">
        <v>122</v>
      </c>
      <c r="E217" s="571" t="s">
        <v>1454</v>
      </c>
      <c r="F217" s="572" t="s">
        <v>379</v>
      </c>
      <c r="G217" s="573">
        <v>526</v>
      </c>
      <c r="H217" s="573" t="s">
        <v>35</v>
      </c>
      <c r="I217" s="573">
        <v>779</v>
      </c>
      <c r="J217" s="14">
        <v>779</v>
      </c>
      <c r="K217" s="827">
        <f t="shared" si="7"/>
        <v>0</v>
      </c>
      <c r="L217" s="863">
        <v>0</v>
      </c>
      <c r="M217" s="864">
        <v>0</v>
      </c>
      <c r="N217" s="864">
        <v>0</v>
      </c>
      <c r="O217" s="50"/>
      <c r="P217" s="864">
        <v>0</v>
      </c>
      <c r="Q217" s="50"/>
      <c r="R217" s="50"/>
      <c r="S217" s="865">
        <v>0</v>
      </c>
      <c r="T217" s="521"/>
      <c r="U217" s="491"/>
      <c r="V217" s="492"/>
      <c r="W217" s="689"/>
      <c r="X217" s="688"/>
      <c r="Y217" s="688"/>
      <c r="Z217" s="690"/>
      <c r="AA217" s="248" t="s">
        <v>83</v>
      </c>
    </row>
    <row r="218" spans="1:27" ht="43.5" customHeight="1" thickBot="1" x14ac:dyDescent="0.3">
      <c r="A218" s="404" t="s">
        <v>26</v>
      </c>
      <c r="B218" s="116" t="s">
        <v>364</v>
      </c>
      <c r="C218" s="117" t="s">
        <v>365</v>
      </c>
      <c r="D218" s="7">
        <v>123</v>
      </c>
      <c r="E218" s="73" t="s">
        <v>1455</v>
      </c>
      <c r="F218" s="574" t="s">
        <v>380</v>
      </c>
      <c r="G218" s="570">
        <v>91</v>
      </c>
      <c r="H218" s="570" t="s">
        <v>35</v>
      </c>
      <c r="I218" s="570">
        <v>200</v>
      </c>
      <c r="J218" s="8">
        <v>200</v>
      </c>
      <c r="K218" s="826">
        <f t="shared" si="7"/>
        <v>0</v>
      </c>
      <c r="L218" s="860">
        <v>0</v>
      </c>
      <c r="M218" s="861">
        <v>0</v>
      </c>
      <c r="N218" s="861">
        <v>0</v>
      </c>
      <c r="O218" s="76"/>
      <c r="P218" s="861">
        <v>0</v>
      </c>
      <c r="Q218" s="76"/>
      <c r="R218" s="76"/>
      <c r="S218" s="862">
        <v>0</v>
      </c>
      <c r="T218" s="519"/>
      <c r="U218" s="510"/>
      <c r="V218" s="503"/>
      <c r="W218" s="691"/>
      <c r="X218" s="692"/>
      <c r="Y218" s="692"/>
      <c r="Z218" s="693"/>
      <c r="AA218" s="715" t="s">
        <v>83</v>
      </c>
    </row>
    <row r="219" spans="1:27" ht="43.5" customHeight="1" thickBot="1" x14ac:dyDescent="0.3">
      <c r="A219" s="398" t="s">
        <v>26</v>
      </c>
      <c r="B219" s="399" t="s">
        <v>364</v>
      </c>
      <c r="C219" s="400" t="s">
        <v>365</v>
      </c>
      <c r="D219" s="374">
        <v>124</v>
      </c>
      <c r="E219" s="607" t="s">
        <v>1456</v>
      </c>
      <c r="F219" s="594" t="s">
        <v>381</v>
      </c>
      <c r="G219" s="593">
        <v>4</v>
      </c>
      <c r="H219" s="593" t="s">
        <v>31</v>
      </c>
      <c r="I219" s="593">
        <v>16</v>
      </c>
      <c r="J219" s="375">
        <v>4</v>
      </c>
      <c r="K219" s="828">
        <f t="shared" si="7"/>
        <v>0</v>
      </c>
      <c r="L219" s="866">
        <v>0</v>
      </c>
      <c r="M219" s="867">
        <v>0</v>
      </c>
      <c r="N219" s="867">
        <v>0</v>
      </c>
      <c r="O219" s="868"/>
      <c r="P219" s="867">
        <v>0</v>
      </c>
      <c r="Q219" s="868"/>
      <c r="R219" s="868"/>
      <c r="S219" s="869">
        <v>0</v>
      </c>
      <c r="T219" s="520"/>
      <c r="U219" s="507"/>
      <c r="V219" s="507"/>
      <c r="W219" s="720"/>
      <c r="X219" s="721"/>
      <c r="Y219" s="721"/>
      <c r="Z219" s="722"/>
      <c r="AA219" s="723" t="s">
        <v>83</v>
      </c>
    </row>
    <row r="220" spans="1:27" ht="60.75" customHeight="1" x14ac:dyDescent="0.25">
      <c r="A220" s="118" t="s">
        <v>26</v>
      </c>
      <c r="B220" s="119" t="s">
        <v>364</v>
      </c>
      <c r="C220" s="120" t="s">
        <v>365</v>
      </c>
      <c r="D220" s="58">
        <v>125</v>
      </c>
      <c r="E220" s="380" t="s">
        <v>382</v>
      </c>
      <c r="F220" s="392" t="s">
        <v>383</v>
      </c>
      <c r="G220" s="588">
        <v>262</v>
      </c>
      <c r="H220" s="588" t="s">
        <v>35</v>
      </c>
      <c r="I220" s="588">
        <v>350</v>
      </c>
      <c r="J220" s="59">
        <v>350</v>
      </c>
      <c r="K220" s="823">
        <f t="shared" si="7"/>
        <v>300000000</v>
      </c>
      <c r="L220" s="847">
        <v>300000000</v>
      </c>
      <c r="M220" s="848">
        <v>0</v>
      </c>
      <c r="N220" s="848">
        <v>0</v>
      </c>
      <c r="O220" s="86"/>
      <c r="P220" s="848">
        <v>0</v>
      </c>
      <c r="Q220" s="86"/>
      <c r="R220" s="86"/>
      <c r="S220" s="849">
        <v>0</v>
      </c>
      <c r="T220" s="484">
        <v>1</v>
      </c>
      <c r="U220" s="515" t="s">
        <v>1227</v>
      </c>
      <c r="V220" s="485" t="s">
        <v>1226</v>
      </c>
      <c r="W220" s="486">
        <v>1</v>
      </c>
      <c r="X220" s="712">
        <v>43101</v>
      </c>
      <c r="Y220" s="712">
        <v>43465</v>
      </c>
      <c r="Z220" s="695">
        <v>0</v>
      </c>
      <c r="AA220" s="696" t="s">
        <v>83</v>
      </c>
    </row>
    <row r="221" spans="1:27" ht="43.5" customHeight="1" x14ac:dyDescent="0.25">
      <c r="A221" s="126" t="s">
        <v>26</v>
      </c>
      <c r="B221" s="23" t="s">
        <v>364</v>
      </c>
      <c r="C221" s="24" t="s">
        <v>365</v>
      </c>
      <c r="D221" s="20">
        <v>125</v>
      </c>
      <c r="E221" s="98" t="s">
        <v>382</v>
      </c>
      <c r="F221" s="107" t="s">
        <v>383</v>
      </c>
      <c r="G221" s="584">
        <v>262</v>
      </c>
      <c r="H221" s="584" t="s">
        <v>35</v>
      </c>
      <c r="I221" s="584">
        <v>350</v>
      </c>
      <c r="J221" s="21">
        <v>350</v>
      </c>
      <c r="K221" s="821">
        <f t="shared" si="7"/>
        <v>0</v>
      </c>
      <c r="L221" s="840">
        <v>0</v>
      </c>
      <c r="M221" s="841">
        <v>0</v>
      </c>
      <c r="N221" s="841">
        <v>0</v>
      </c>
      <c r="O221" s="51"/>
      <c r="P221" s="841">
        <v>0</v>
      </c>
      <c r="Q221" s="51"/>
      <c r="R221" s="51"/>
      <c r="S221" s="842">
        <v>0</v>
      </c>
      <c r="T221" s="487">
        <v>2</v>
      </c>
      <c r="U221" s="516" t="s">
        <v>1159</v>
      </c>
      <c r="V221" s="479" t="s">
        <v>1226</v>
      </c>
      <c r="W221" s="488">
        <v>1</v>
      </c>
      <c r="X221" s="697">
        <v>43101</v>
      </c>
      <c r="Y221" s="697">
        <v>43465</v>
      </c>
      <c r="Z221" s="698">
        <v>0</v>
      </c>
      <c r="AA221" s="699" t="s">
        <v>83</v>
      </c>
    </row>
    <row r="222" spans="1:27" ht="43.5" customHeight="1" x14ac:dyDescent="0.25">
      <c r="A222" s="126" t="s">
        <v>26</v>
      </c>
      <c r="B222" s="23" t="s">
        <v>364</v>
      </c>
      <c r="C222" s="24" t="s">
        <v>365</v>
      </c>
      <c r="D222" s="20">
        <v>125</v>
      </c>
      <c r="E222" s="98" t="s">
        <v>384</v>
      </c>
      <c r="F222" s="107" t="s">
        <v>383</v>
      </c>
      <c r="G222" s="584">
        <v>263</v>
      </c>
      <c r="H222" s="584" t="s">
        <v>35</v>
      </c>
      <c r="I222" s="584">
        <v>350</v>
      </c>
      <c r="J222" s="21">
        <v>350</v>
      </c>
      <c r="K222" s="821">
        <f t="shared" si="7"/>
        <v>0</v>
      </c>
      <c r="L222" s="840">
        <v>0</v>
      </c>
      <c r="M222" s="841">
        <v>0</v>
      </c>
      <c r="N222" s="841">
        <v>0</v>
      </c>
      <c r="O222" s="51"/>
      <c r="P222" s="841">
        <v>0</v>
      </c>
      <c r="Q222" s="51"/>
      <c r="R222" s="51"/>
      <c r="S222" s="842">
        <v>0</v>
      </c>
      <c r="T222" s="487">
        <v>3</v>
      </c>
      <c r="U222" s="516" t="s">
        <v>1160</v>
      </c>
      <c r="V222" s="479" t="s">
        <v>1226</v>
      </c>
      <c r="W222" s="488">
        <v>1</v>
      </c>
      <c r="X222" s="697">
        <v>43101</v>
      </c>
      <c r="Y222" s="697">
        <v>43465</v>
      </c>
      <c r="Z222" s="698">
        <v>0</v>
      </c>
      <c r="AA222" s="699" t="s">
        <v>83</v>
      </c>
    </row>
    <row r="223" spans="1:27" ht="43.5" customHeight="1" x14ac:dyDescent="0.25">
      <c r="A223" s="126" t="s">
        <v>26</v>
      </c>
      <c r="B223" s="23" t="s">
        <v>364</v>
      </c>
      <c r="C223" s="24" t="s">
        <v>365</v>
      </c>
      <c r="D223" s="20">
        <v>125</v>
      </c>
      <c r="E223" s="98" t="s">
        <v>385</v>
      </c>
      <c r="F223" s="107" t="s">
        <v>383</v>
      </c>
      <c r="G223" s="584">
        <v>264</v>
      </c>
      <c r="H223" s="584" t="s">
        <v>35</v>
      </c>
      <c r="I223" s="584">
        <v>350</v>
      </c>
      <c r="J223" s="21">
        <v>350</v>
      </c>
      <c r="K223" s="821">
        <f t="shared" si="7"/>
        <v>0</v>
      </c>
      <c r="L223" s="840">
        <v>0</v>
      </c>
      <c r="M223" s="841">
        <v>0</v>
      </c>
      <c r="N223" s="841">
        <v>0</v>
      </c>
      <c r="O223" s="51"/>
      <c r="P223" s="841">
        <v>0</v>
      </c>
      <c r="Q223" s="51"/>
      <c r="R223" s="51"/>
      <c r="S223" s="842">
        <v>0</v>
      </c>
      <c r="T223" s="487">
        <v>4</v>
      </c>
      <c r="U223" s="516" t="s">
        <v>1161</v>
      </c>
      <c r="V223" s="479" t="s">
        <v>1226</v>
      </c>
      <c r="W223" s="488">
        <v>1</v>
      </c>
      <c r="X223" s="697">
        <v>43101</v>
      </c>
      <c r="Y223" s="697">
        <v>43465</v>
      </c>
      <c r="Z223" s="698">
        <v>0</v>
      </c>
      <c r="AA223" s="699" t="s">
        <v>83</v>
      </c>
    </row>
    <row r="224" spans="1:27" ht="43.5" customHeight="1" x14ac:dyDescent="0.25">
      <c r="A224" s="126" t="s">
        <v>26</v>
      </c>
      <c r="B224" s="23" t="s">
        <v>364</v>
      </c>
      <c r="C224" s="24" t="s">
        <v>365</v>
      </c>
      <c r="D224" s="20">
        <v>125</v>
      </c>
      <c r="E224" s="98" t="s">
        <v>386</v>
      </c>
      <c r="F224" s="107" t="s">
        <v>383</v>
      </c>
      <c r="G224" s="584">
        <v>265</v>
      </c>
      <c r="H224" s="584" t="s">
        <v>35</v>
      </c>
      <c r="I224" s="584">
        <v>350</v>
      </c>
      <c r="J224" s="21">
        <v>350</v>
      </c>
      <c r="K224" s="821">
        <f t="shared" si="7"/>
        <v>0</v>
      </c>
      <c r="L224" s="840">
        <v>0</v>
      </c>
      <c r="M224" s="841">
        <v>0</v>
      </c>
      <c r="N224" s="841">
        <v>0</v>
      </c>
      <c r="O224" s="51"/>
      <c r="P224" s="841">
        <v>0</v>
      </c>
      <c r="Q224" s="51"/>
      <c r="R224" s="51"/>
      <c r="S224" s="842">
        <v>0</v>
      </c>
      <c r="T224" s="487">
        <v>5</v>
      </c>
      <c r="U224" s="516" t="s">
        <v>1343</v>
      </c>
      <c r="V224" s="479" t="s">
        <v>1226</v>
      </c>
      <c r="W224" s="488">
        <v>1</v>
      </c>
      <c r="X224" s="697">
        <v>43101</v>
      </c>
      <c r="Y224" s="697">
        <v>43465</v>
      </c>
      <c r="Z224" s="698">
        <v>0</v>
      </c>
      <c r="AA224" s="699" t="s">
        <v>83</v>
      </c>
    </row>
    <row r="225" spans="1:27" ht="43.5" customHeight="1" x14ac:dyDescent="0.25">
      <c r="A225" s="126" t="s">
        <v>26</v>
      </c>
      <c r="B225" s="23" t="s">
        <v>364</v>
      </c>
      <c r="C225" s="24" t="s">
        <v>365</v>
      </c>
      <c r="D225" s="20">
        <v>125</v>
      </c>
      <c r="E225" s="98" t="s">
        <v>387</v>
      </c>
      <c r="F225" s="107" t="s">
        <v>383</v>
      </c>
      <c r="G225" s="584">
        <v>266</v>
      </c>
      <c r="H225" s="584" t="s">
        <v>35</v>
      </c>
      <c r="I225" s="584">
        <v>350</v>
      </c>
      <c r="J225" s="21">
        <v>350</v>
      </c>
      <c r="K225" s="821">
        <f t="shared" si="7"/>
        <v>0</v>
      </c>
      <c r="L225" s="840">
        <v>0</v>
      </c>
      <c r="M225" s="841">
        <v>0</v>
      </c>
      <c r="N225" s="841">
        <v>0</v>
      </c>
      <c r="O225" s="51"/>
      <c r="P225" s="841">
        <v>0</v>
      </c>
      <c r="Q225" s="51"/>
      <c r="R225" s="51"/>
      <c r="S225" s="842">
        <v>0</v>
      </c>
      <c r="T225" s="487">
        <v>6</v>
      </c>
      <c r="U225" s="516" t="s">
        <v>1344</v>
      </c>
      <c r="V225" s="479" t="s">
        <v>1226</v>
      </c>
      <c r="W225" s="488">
        <v>1</v>
      </c>
      <c r="X225" s="697">
        <v>43101</v>
      </c>
      <c r="Y225" s="697">
        <v>43465</v>
      </c>
      <c r="Z225" s="698">
        <v>0</v>
      </c>
      <c r="AA225" s="699" t="s">
        <v>83</v>
      </c>
    </row>
    <row r="226" spans="1:27" ht="43.5" customHeight="1" x14ac:dyDescent="0.25">
      <c r="A226" s="126" t="s">
        <v>26</v>
      </c>
      <c r="B226" s="23" t="s">
        <v>364</v>
      </c>
      <c r="C226" s="24" t="s">
        <v>365</v>
      </c>
      <c r="D226" s="20">
        <v>125</v>
      </c>
      <c r="E226" s="98" t="s">
        <v>388</v>
      </c>
      <c r="F226" s="107" t="s">
        <v>383</v>
      </c>
      <c r="G226" s="584">
        <v>268</v>
      </c>
      <c r="H226" s="584" t="s">
        <v>35</v>
      </c>
      <c r="I226" s="584">
        <v>350</v>
      </c>
      <c r="J226" s="21">
        <v>350</v>
      </c>
      <c r="K226" s="821">
        <f t="shared" si="7"/>
        <v>0</v>
      </c>
      <c r="L226" s="840">
        <v>0</v>
      </c>
      <c r="M226" s="841">
        <v>0</v>
      </c>
      <c r="N226" s="841">
        <v>0</v>
      </c>
      <c r="O226" s="51"/>
      <c r="P226" s="841">
        <v>0</v>
      </c>
      <c r="Q226" s="51"/>
      <c r="R226" s="51"/>
      <c r="S226" s="842">
        <v>0</v>
      </c>
      <c r="T226" s="487">
        <v>7</v>
      </c>
      <c r="U226" s="516" t="s">
        <v>389</v>
      </c>
      <c r="V226" s="479" t="s">
        <v>1202</v>
      </c>
      <c r="W226" s="488">
        <v>1</v>
      </c>
      <c r="X226" s="697">
        <v>43101</v>
      </c>
      <c r="Y226" s="697">
        <v>43465</v>
      </c>
      <c r="Z226" s="698">
        <v>0</v>
      </c>
      <c r="AA226" s="699" t="s">
        <v>83</v>
      </c>
    </row>
    <row r="227" spans="1:27" ht="43.5" customHeight="1" x14ac:dyDescent="0.25">
      <c r="A227" s="126" t="s">
        <v>26</v>
      </c>
      <c r="B227" s="23" t="s">
        <v>364</v>
      </c>
      <c r="C227" s="24" t="s">
        <v>365</v>
      </c>
      <c r="D227" s="20">
        <v>125</v>
      </c>
      <c r="E227" s="98" t="s">
        <v>390</v>
      </c>
      <c r="F227" s="107" t="s">
        <v>383</v>
      </c>
      <c r="G227" s="584">
        <v>269</v>
      </c>
      <c r="H227" s="584" t="s">
        <v>35</v>
      </c>
      <c r="I227" s="584">
        <v>350</v>
      </c>
      <c r="J227" s="21">
        <v>350</v>
      </c>
      <c r="K227" s="821">
        <f t="shared" si="7"/>
        <v>0</v>
      </c>
      <c r="L227" s="840">
        <v>0</v>
      </c>
      <c r="M227" s="841">
        <v>0</v>
      </c>
      <c r="N227" s="841">
        <v>0</v>
      </c>
      <c r="O227" s="51"/>
      <c r="P227" s="841">
        <v>0</v>
      </c>
      <c r="Q227" s="51"/>
      <c r="R227" s="51"/>
      <c r="S227" s="842">
        <v>0</v>
      </c>
      <c r="T227" s="487">
        <v>8</v>
      </c>
      <c r="U227" s="516" t="s">
        <v>391</v>
      </c>
      <c r="V227" s="479" t="s">
        <v>1226</v>
      </c>
      <c r="W227" s="488">
        <v>1</v>
      </c>
      <c r="X227" s="697">
        <v>43101</v>
      </c>
      <c r="Y227" s="697">
        <v>43465</v>
      </c>
      <c r="Z227" s="698">
        <v>0</v>
      </c>
      <c r="AA227" s="699" t="s">
        <v>83</v>
      </c>
    </row>
    <row r="228" spans="1:27" ht="43.5" customHeight="1" x14ac:dyDescent="0.25">
      <c r="A228" s="126" t="s">
        <v>26</v>
      </c>
      <c r="B228" s="23" t="s">
        <v>364</v>
      </c>
      <c r="C228" s="24" t="s">
        <v>365</v>
      </c>
      <c r="D228" s="20">
        <v>125</v>
      </c>
      <c r="E228" s="98" t="s">
        <v>392</v>
      </c>
      <c r="F228" s="107" t="s">
        <v>383</v>
      </c>
      <c r="G228" s="584">
        <v>270</v>
      </c>
      <c r="H228" s="584" t="s">
        <v>35</v>
      </c>
      <c r="I228" s="584">
        <v>350</v>
      </c>
      <c r="J228" s="21">
        <v>350</v>
      </c>
      <c r="K228" s="821">
        <f t="shared" si="7"/>
        <v>0</v>
      </c>
      <c r="L228" s="840">
        <v>0</v>
      </c>
      <c r="M228" s="841">
        <v>0</v>
      </c>
      <c r="N228" s="841">
        <v>0</v>
      </c>
      <c r="O228" s="51"/>
      <c r="P228" s="841">
        <v>0</v>
      </c>
      <c r="Q228" s="51"/>
      <c r="R228" s="51"/>
      <c r="S228" s="842">
        <v>0</v>
      </c>
      <c r="T228" s="487">
        <v>9</v>
      </c>
      <c r="U228" s="516" t="s">
        <v>1345</v>
      </c>
      <c r="V228" s="479" t="s">
        <v>1346</v>
      </c>
      <c r="W228" s="488">
        <v>1</v>
      </c>
      <c r="X228" s="697">
        <v>43101</v>
      </c>
      <c r="Y228" s="697">
        <v>43465</v>
      </c>
      <c r="Z228" s="698">
        <v>0</v>
      </c>
      <c r="AA228" s="699" t="s">
        <v>83</v>
      </c>
    </row>
    <row r="229" spans="1:27" ht="43.5" customHeight="1" x14ac:dyDescent="0.25">
      <c r="A229" s="126" t="s">
        <v>26</v>
      </c>
      <c r="B229" s="23" t="s">
        <v>364</v>
      </c>
      <c r="C229" s="24" t="s">
        <v>365</v>
      </c>
      <c r="D229" s="20">
        <v>125</v>
      </c>
      <c r="E229" s="98" t="s">
        <v>393</v>
      </c>
      <c r="F229" s="107" t="s">
        <v>383</v>
      </c>
      <c r="G229" s="584">
        <v>271</v>
      </c>
      <c r="H229" s="584" t="s">
        <v>35</v>
      </c>
      <c r="I229" s="584">
        <v>350</v>
      </c>
      <c r="J229" s="21">
        <v>350</v>
      </c>
      <c r="K229" s="821">
        <f t="shared" si="7"/>
        <v>0</v>
      </c>
      <c r="L229" s="840">
        <v>0</v>
      </c>
      <c r="M229" s="841">
        <v>0</v>
      </c>
      <c r="N229" s="841">
        <v>0</v>
      </c>
      <c r="O229" s="51"/>
      <c r="P229" s="841">
        <v>0</v>
      </c>
      <c r="Q229" s="51"/>
      <c r="R229" s="51"/>
      <c r="S229" s="842">
        <v>0</v>
      </c>
      <c r="T229" s="487">
        <v>10</v>
      </c>
      <c r="U229" s="516" t="s">
        <v>394</v>
      </c>
      <c r="V229" s="479" t="s">
        <v>1226</v>
      </c>
      <c r="W229" s="488">
        <v>1</v>
      </c>
      <c r="X229" s="697">
        <v>43101</v>
      </c>
      <c r="Y229" s="697">
        <v>43465</v>
      </c>
      <c r="Z229" s="698">
        <v>0</v>
      </c>
      <c r="AA229" s="699" t="s">
        <v>83</v>
      </c>
    </row>
    <row r="230" spans="1:27" ht="63" customHeight="1" x14ac:dyDescent="0.25">
      <c r="A230" s="126" t="s">
        <v>26</v>
      </c>
      <c r="B230" s="23" t="s">
        <v>364</v>
      </c>
      <c r="C230" s="24" t="s">
        <v>365</v>
      </c>
      <c r="D230" s="20">
        <v>125</v>
      </c>
      <c r="E230" s="98" t="s">
        <v>395</v>
      </c>
      <c r="F230" s="107" t="s">
        <v>383</v>
      </c>
      <c r="G230" s="584">
        <v>272</v>
      </c>
      <c r="H230" s="584" t="s">
        <v>35</v>
      </c>
      <c r="I230" s="584">
        <v>350</v>
      </c>
      <c r="J230" s="21">
        <v>350</v>
      </c>
      <c r="K230" s="821">
        <f t="shared" si="7"/>
        <v>0</v>
      </c>
      <c r="L230" s="840">
        <v>0</v>
      </c>
      <c r="M230" s="841">
        <v>0</v>
      </c>
      <c r="N230" s="841">
        <v>0</v>
      </c>
      <c r="O230" s="51"/>
      <c r="P230" s="841">
        <v>0</v>
      </c>
      <c r="Q230" s="51"/>
      <c r="R230" s="51"/>
      <c r="S230" s="842">
        <v>0</v>
      </c>
      <c r="T230" s="487">
        <v>11</v>
      </c>
      <c r="U230" s="516" t="s">
        <v>1347</v>
      </c>
      <c r="V230" s="479" t="s">
        <v>1150</v>
      </c>
      <c r="W230" s="488">
        <v>1</v>
      </c>
      <c r="X230" s="697">
        <v>43101</v>
      </c>
      <c r="Y230" s="697">
        <v>43465</v>
      </c>
      <c r="Z230" s="698">
        <v>0</v>
      </c>
      <c r="AA230" s="699" t="s">
        <v>83</v>
      </c>
    </row>
    <row r="231" spans="1:27" ht="63" customHeight="1" x14ac:dyDescent="0.25">
      <c r="A231" s="126" t="s">
        <v>26</v>
      </c>
      <c r="B231" s="23" t="s">
        <v>364</v>
      </c>
      <c r="C231" s="24" t="s">
        <v>365</v>
      </c>
      <c r="D231" s="20">
        <v>125</v>
      </c>
      <c r="E231" s="98" t="s">
        <v>396</v>
      </c>
      <c r="F231" s="107" t="s">
        <v>383</v>
      </c>
      <c r="G231" s="584">
        <v>273</v>
      </c>
      <c r="H231" s="584" t="s">
        <v>35</v>
      </c>
      <c r="I231" s="584">
        <v>350</v>
      </c>
      <c r="J231" s="21">
        <v>350</v>
      </c>
      <c r="K231" s="821">
        <f t="shared" si="7"/>
        <v>0</v>
      </c>
      <c r="L231" s="840">
        <v>0</v>
      </c>
      <c r="M231" s="841">
        <v>0</v>
      </c>
      <c r="N231" s="841">
        <v>0</v>
      </c>
      <c r="O231" s="51"/>
      <c r="P231" s="841">
        <v>0</v>
      </c>
      <c r="Q231" s="51"/>
      <c r="R231" s="51"/>
      <c r="S231" s="842">
        <v>0</v>
      </c>
      <c r="T231" s="487">
        <v>12</v>
      </c>
      <c r="U231" s="516" t="s">
        <v>1162</v>
      </c>
      <c r="V231" s="479" t="s">
        <v>1150</v>
      </c>
      <c r="W231" s="488">
        <v>1</v>
      </c>
      <c r="X231" s="697">
        <v>43101</v>
      </c>
      <c r="Y231" s="697">
        <v>43465</v>
      </c>
      <c r="Z231" s="698">
        <v>0</v>
      </c>
      <c r="AA231" s="699" t="s">
        <v>83</v>
      </c>
    </row>
    <row r="232" spans="1:27" ht="63" customHeight="1" x14ac:dyDescent="0.25">
      <c r="A232" s="126" t="s">
        <v>26</v>
      </c>
      <c r="B232" s="23" t="s">
        <v>364</v>
      </c>
      <c r="C232" s="24" t="s">
        <v>365</v>
      </c>
      <c r="D232" s="20">
        <v>125</v>
      </c>
      <c r="E232" s="98" t="s">
        <v>397</v>
      </c>
      <c r="F232" s="107" t="s">
        <v>383</v>
      </c>
      <c r="G232" s="584">
        <v>274</v>
      </c>
      <c r="H232" s="584" t="s">
        <v>35</v>
      </c>
      <c r="I232" s="584">
        <v>350</v>
      </c>
      <c r="J232" s="21">
        <v>350</v>
      </c>
      <c r="K232" s="821">
        <f t="shared" si="7"/>
        <v>0</v>
      </c>
      <c r="L232" s="840">
        <v>0</v>
      </c>
      <c r="M232" s="841">
        <v>0</v>
      </c>
      <c r="N232" s="841">
        <v>0</v>
      </c>
      <c r="O232" s="51"/>
      <c r="P232" s="841">
        <v>0</v>
      </c>
      <c r="Q232" s="51"/>
      <c r="R232" s="51"/>
      <c r="S232" s="842">
        <v>0</v>
      </c>
      <c r="T232" s="487">
        <v>13</v>
      </c>
      <c r="U232" s="516" t="s">
        <v>1348</v>
      </c>
      <c r="V232" s="479" t="s">
        <v>1228</v>
      </c>
      <c r="W232" s="488">
        <v>1</v>
      </c>
      <c r="X232" s="697">
        <v>43101</v>
      </c>
      <c r="Y232" s="697">
        <v>43465</v>
      </c>
      <c r="Z232" s="698">
        <v>0</v>
      </c>
      <c r="AA232" s="699" t="s">
        <v>83</v>
      </c>
    </row>
    <row r="233" spans="1:27" ht="51" customHeight="1" x14ac:dyDescent="0.25">
      <c r="A233" s="126" t="s">
        <v>26</v>
      </c>
      <c r="B233" s="23" t="s">
        <v>364</v>
      </c>
      <c r="C233" s="24" t="s">
        <v>365</v>
      </c>
      <c r="D233" s="20">
        <v>125</v>
      </c>
      <c r="E233" s="98" t="s">
        <v>382</v>
      </c>
      <c r="F233" s="107" t="s">
        <v>383</v>
      </c>
      <c r="G233" s="584">
        <v>262</v>
      </c>
      <c r="H233" s="584" t="s">
        <v>35</v>
      </c>
      <c r="I233" s="584">
        <v>350</v>
      </c>
      <c r="J233" s="21">
        <v>350</v>
      </c>
      <c r="K233" s="821">
        <f t="shared" si="7"/>
        <v>0</v>
      </c>
      <c r="L233" s="840">
        <v>0</v>
      </c>
      <c r="M233" s="841">
        <v>0</v>
      </c>
      <c r="N233" s="841">
        <v>0</v>
      </c>
      <c r="O233" s="51"/>
      <c r="P233" s="841">
        <v>0</v>
      </c>
      <c r="Q233" s="51"/>
      <c r="R233" s="51"/>
      <c r="S233" s="842">
        <v>0</v>
      </c>
      <c r="T233" s="487">
        <v>14</v>
      </c>
      <c r="U233" s="516" t="s">
        <v>1163</v>
      </c>
      <c r="V233" s="479" t="s">
        <v>1226</v>
      </c>
      <c r="W233" s="488">
        <v>1</v>
      </c>
      <c r="X233" s="697">
        <v>43101</v>
      </c>
      <c r="Y233" s="697">
        <v>43465</v>
      </c>
      <c r="Z233" s="698">
        <v>0</v>
      </c>
      <c r="AA233" s="699" t="s">
        <v>83</v>
      </c>
    </row>
    <row r="234" spans="1:27" ht="51" customHeight="1" x14ac:dyDescent="0.25">
      <c r="A234" s="126" t="s">
        <v>26</v>
      </c>
      <c r="B234" s="23" t="s">
        <v>364</v>
      </c>
      <c r="C234" s="24" t="s">
        <v>365</v>
      </c>
      <c r="D234" s="20">
        <v>125</v>
      </c>
      <c r="E234" s="98" t="s">
        <v>382</v>
      </c>
      <c r="F234" s="107" t="s">
        <v>383</v>
      </c>
      <c r="G234" s="584">
        <v>262</v>
      </c>
      <c r="H234" s="584" t="s">
        <v>35</v>
      </c>
      <c r="I234" s="584">
        <v>350</v>
      </c>
      <c r="J234" s="21">
        <v>350</v>
      </c>
      <c r="K234" s="821">
        <f t="shared" ref="K234:K264" si="8">+L234+M234+N234+O234+P234+Q234+R234+S234</f>
        <v>0</v>
      </c>
      <c r="L234" s="840">
        <v>0</v>
      </c>
      <c r="M234" s="841">
        <v>0</v>
      </c>
      <c r="N234" s="841">
        <v>0</v>
      </c>
      <c r="O234" s="51"/>
      <c r="P234" s="841">
        <v>0</v>
      </c>
      <c r="Q234" s="51"/>
      <c r="R234" s="51"/>
      <c r="S234" s="842">
        <v>0</v>
      </c>
      <c r="T234" s="487">
        <v>15</v>
      </c>
      <c r="U234" s="516" t="s">
        <v>398</v>
      </c>
      <c r="V234" s="479" t="s">
        <v>59</v>
      </c>
      <c r="W234" s="488">
        <v>100</v>
      </c>
      <c r="X234" s="697">
        <v>43101</v>
      </c>
      <c r="Y234" s="697">
        <v>43465</v>
      </c>
      <c r="Z234" s="698">
        <v>0</v>
      </c>
      <c r="AA234" s="699" t="s">
        <v>83</v>
      </c>
    </row>
    <row r="235" spans="1:27" ht="48.75" customHeight="1" thickBot="1" x14ac:dyDescent="0.3">
      <c r="A235" s="403" t="s">
        <v>26</v>
      </c>
      <c r="B235" s="42" t="s">
        <v>364</v>
      </c>
      <c r="C235" s="43" t="s">
        <v>365</v>
      </c>
      <c r="D235" s="44">
        <v>125</v>
      </c>
      <c r="E235" s="585" t="s">
        <v>382</v>
      </c>
      <c r="F235" s="586" t="s">
        <v>383</v>
      </c>
      <c r="G235" s="587">
        <v>262</v>
      </c>
      <c r="H235" s="587" t="s">
        <v>35</v>
      </c>
      <c r="I235" s="587">
        <v>350</v>
      </c>
      <c r="J235" s="45">
        <v>350</v>
      </c>
      <c r="K235" s="822">
        <f t="shared" si="8"/>
        <v>0</v>
      </c>
      <c r="L235" s="844">
        <v>0</v>
      </c>
      <c r="M235" s="845">
        <v>0</v>
      </c>
      <c r="N235" s="845">
        <v>0</v>
      </c>
      <c r="O235" s="46"/>
      <c r="P235" s="845">
        <v>0</v>
      </c>
      <c r="Q235" s="46"/>
      <c r="R235" s="46"/>
      <c r="S235" s="846">
        <v>0</v>
      </c>
      <c r="T235" s="499">
        <v>16</v>
      </c>
      <c r="U235" s="518" t="s">
        <v>1349</v>
      </c>
      <c r="V235" s="708" t="s">
        <v>59</v>
      </c>
      <c r="W235" s="709">
        <v>100</v>
      </c>
      <c r="X235" s="710">
        <v>43101</v>
      </c>
      <c r="Y235" s="710">
        <v>43465</v>
      </c>
      <c r="Z235" s="711">
        <v>300000000</v>
      </c>
      <c r="AA235" s="725" t="s">
        <v>83</v>
      </c>
    </row>
    <row r="236" spans="1:27" ht="48.75" customHeight="1" thickBot="1" x14ac:dyDescent="0.3">
      <c r="A236" s="47" t="s">
        <v>26</v>
      </c>
      <c r="B236" s="48" t="s">
        <v>364</v>
      </c>
      <c r="C236" s="49" t="s">
        <v>365</v>
      </c>
      <c r="D236" s="13">
        <v>126</v>
      </c>
      <c r="E236" s="612" t="s">
        <v>399</v>
      </c>
      <c r="F236" s="613" t="s">
        <v>400</v>
      </c>
      <c r="G236" s="573">
        <v>3</v>
      </c>
      <c r="H236" s="573" t="s">
        <v>31</v>
      </c>
      <c r="I236" s="573">
        <v>2</v>
      </c>
      <c r="J236" s="14">
        <v>0.9</v>
      </c>
      <c r="K236" s="827">
        <f t="shared" si="8"/>
        <v>0</v>
      </c>
      <c r="L236" s="863">
        <v>0</v>
      </c>
      <c r="M236" s="864">
        <v>0</v>
      </c>
      <c r="N236" s="864">
        <v>0</v>
      </c>
      <c r="O236" s="50"/>
      <c r="P236" s="864">
        <v>0</v>
      </c>
      <c r="Q236" s="50"/>
      <c r="R236" s="50"/>
      <c r="S236" s="865">
        <v>0</v>
      </c>
      <c r="T236" s="521">
        <v>1</v>
      </c>
      <c r="U236" s="491" t="s">
        <v>1164</v>
      </c>
      <c r="V236" s="492" t="s">
        <v>1350</v>
      </c>
      <c r="W236" s="689">
        <v>2</v>
      </c>
      <c r="X236" s="688">
        <v>43101</v>
      </c>
      <c r="Y236" s="688">
        <v>43465</v>
      </c>
      <c r="Z236" s="690">
        <v>0</v>
      </c>
      <c r="AA236" s="248" t="s">
        <v>83</v>
      </c>
    </row>
    <row r="237" spans="1:27" ht="48.75" customHeight="1" thickBot="1" x14ac:dyDescent="0.3">
      <c r="A237" s="404" t="s">
        <v>26</v>
      </c>
      <c r="B237" s="116" t="s">
        <v>364</v>
      </c>
      <c r="C237" s="117" t="s">
        <v>365</v>
      </c>
      <c r="D237" s="7">
        <v>127</v>
      </c>
      <c r="E237" s="614" t="s">
        <v>401</v>
      </c>
      <c r="F237" s="615" t="s">
        <v>402</v>
      </c>
      <c r="G237" s="570">
        <v>0</v>
      </c>
      <c r="H237" s="570" t="s">
        <v>31</v>
      </c>
      <c r="I237" s="570">
        <v>1</v>
      </c>
      <c r="J237" s="8">
        <v>0.25</v>
      </c>
      <c r="K237" s="826">
        <f t="shared" si="8"/>
        <v>0</v>
      </c>
      <c r="L237" s="860">
        <v>0</v>
      </c>
      <c r="M237" s="861">
        <v>0</v>
      </c>
      <c r="N237" s="861">
        <v>0</v>
      </c>
      <c r="O237" s="76"/>
      <c r="P237" s="861">
        <v>0</v>
      </c>
      <c r="Q237" s="76"/>
      <c r="R237" s="76"/>
      <c r="S237" s="862">
        <v>0</v>
      </c>
      <c r="T237" s="519">
        <v>1</v>
      </c>
      <c r="U237" s="510" t="s">
        <v>1351</v>
      </c>
      <c r="V237" s="503" t="s">
        <v>59</v>
      </c>
      <c r="W237" s="691">
        <v>100</v>
      </c>
      <c r="X237" s="692">
        <v>43101</v>
      </c>
      <c r="Y237" s="692">
        <v>43465</v>
      </c>
      <c r="Z237" s="693">
        <v>0</v>
      </c>
      <c r="AA237" s="715" t="s">
        <v>83</v>
      </c>
    </row>
    <row r="238" spans="1:27" ht="63" customHeight="1" thickBot="1" x14ac:dyDescent="0.3">
      <c r="A238" s="398" t="s">
        <v>26</v>
      </c>
      <c r="B238" s="399" t="s">
        <v>364</v>
      </c>
      <c r="C238" s="400" t="s">
        <v>365</v>
      </c>
      <c r="D238" s="374">
        <v>128</v>
      </c>
      <c r="E238" s="616" t="s">
        <v>403</v>
      </c>
      <c r="F238" s="617" t="s">
        <v>1457</v>
      </c>
      <c r="G238" s="593">
        <v>0</v>
      </c>
      <c r="H238" s="593" t="s">
        <v>31</v>
      </c>
      <c r="I238" s="593">
        <v>10</v>
      </c>
      <c r="J238" s="375">
        <v>3</v>
      </c>
      <c r="K238" s="828">
        <f t="shared" si="8"/>
        <v>0</v>
      </c>
      <c r="L238" s="866">
        <v>0</v>
      </c>
      <c r="M238" s="867">
        <v>0</v>
      </c>
      <c r="N238" s="867">
        <v>0</v>
      </c>
      <c r="O238" s="868"/>
      <c r="P238" s="867">
        <v>0</v>
      </c>
      <c r="Q238" s="868"/>
      <c r="R238" s="868"/>
      <c r="S238" s="869">
        <v>0</v>
      </c>
      <c r="T238" s="520">
        <v>1</v>
      </c>
      <c r="U238" s="506" t="s">
        <v>404</v>
      </c>
      <c r="V238" s="507" t="s">
        <v>1150</v>
      </c>
      <c r="W238" s="720">
        <v>10</v>
      </c>
      <c r="X238" s="721">
        <v>43101</v>
      </c>
      <c r="Y238" s="721">
        <v>43465</v>
      </c>
      <c r="Z238" s="722">
        <v>0</v>
      </c>
      <c r="AA238" s="723" t="s">
        <v>83</v>
      </c>
    </row>
    <row r="239" spans="1:27" ht="63" customHeight="1" x14ac:dyDescent="0.25">
      <c r="A239" s="118" t="s">
        <v>26</v>
      </c>
      <c r="B239" s="119" t="s">
        <v>364</v>
      </c>
      <c r="C239" s="120" t="s">
        <v>365</v>
      </c>
      <c r="D239" s="58">
        <v>129</v>
      </c>
      <c r="E239" s="402" t="s">
        <v>405</v>
      </c>
      <c r="F239" s="129" t="s">
        <v>406</v>
      </c>
      <c r="G239" s="588">
        <v>0</v>
      </c>
      <c r="H239" s="588" t="s">
        <v>35</v>
      </c>
      <c r="I239" s="588">
        <v>1</v>
      </c>
      <c r="J239" s="59">
        <v>1</v>
      </c>
      <c r="K239" s="823">
        <f t="shared" si="8"/>
        <v>50000000</v>
      </c>
      <c r="L239" s="847">
        <v>50000000</v>
      </c>
      <c r="M239" s="848">
        <v>0</v>
      </c>
      <c r="N239" s="848">
        <v>0</v>
      </c>
      <c r="O239" s="86"/>
      <c r="P239" s="848">
        <v>0</v>
      </c>
      <c r="Q239" s="86"/>
      <c r="R239" s="86"/>
      <c r="S239" s="849">
        <v>0</v>
      </c>
      <c r="T239" s="484">
        <v>1</v>
      </c>
      <c r="U239" s="515" t="s">
        <v>1352</v>
      </c>
      <c r="V239" s="485" t="s">
        <v>59</v>
      </c>
      <c r="W239" s="486">
        <v>100</v>
      </c>
      <c r="X239" s="712">
        <v>43101</v>
      </c>
      <c r="Y239" s="712">
        <v>43465</v>
      </c>
      <c r="Z239" s="695">
        <v>0</v>
      </c>
      <c r="AA239" s="696" t="s">
        <v>83</v>
      </c>
    </row>
    <row r="240" spans="1:27" ht="78.75" customHeight="1" thickBot="1" x14ac:dyDescent="0.3">
      <c r="A240" s="403" t="s">
        <v>26</v>
      </c>
      <c r="B240" s="42" t="s">
        <v>364</v>
      </c>
      <c r="C240" s="43" t="s">
        <v>365</v>
      </c>
      <c r="D240" s="44">
        <v>129</v>
      </c>
      <c r="E240" s="125" t="s">
        <v>405</v>
      </c>
      <c r="F240" s="277" t="s">
        <v>406</v>
      </c>
      <c r="G240" s="587">
        <v>0</v>
      </c>
      <c r="H240" s="587" t="s">
        <v>35</v>
      </c>
      <c r="I240" s="587">
        <v>1</v>
      </c>
      <c r="J240" s="45">
        <v>1</v>
      </c>
      <c r="K240" s="822">
        <f t="shared" si="8"/>
        <v>0</v>
      </c>
      <c r="L240" s="844">
        <v>0</v>
      </c>
      <c r="M240" s="845">
        <v>0</v>
      </c>
      <c r="N240" s="845">
        <v>0</v>
      </c>
      <c r="O240" s="46"/>
      <c r="P240" s="845">
        <v>0</v>
      </c>
      <c r="Q240" s="46"/>
      <c r="R240" s="46"/>
      <c r="S240" s="846">
        <v>0</v>
      </c>
      <c r="T240" s="499">
        <v>2</v>
      </c>
      <c r="U240" s="518" t="s">
        <v>1353</v>
      </c>
      <c r="V240" s="708" t="s">
        <v>59</v>
      </c>
      <c r="W240" s="709">
        <v>100</v>
      </c>
      <c r="X240" s="710">
        <v>43101</v>
      </c>
      <c r="Y240" s="710">
        <v>43465</v>
      </c>
      <c r="Z240" s="711">
        <v>50000000</v>
      </c>
      <c r="AA240" s="725" t="s">
        <v>83</v>
      </c>
    </row>
    <row r="241" spans="1:27" ht="63" customHeight="1" x14ac:dyDescent="0.25">
      <c r="A241" s="118" t="s">
        <v>26</v>
      </c>
      <c r="B241" s="119" t="s">
        <v>364</v>
      </c>
      <c r="C241" s="103" t="s">
        <v>407</v>
      </c>
      <c r="D241" s="58">
        <v>130</v>
      </c>
      <c r="E241" s="402" t="s">
        <v>408</v>
      </c>
      <c r="F241" s="129" t="s">
        <v>409</v>
      </c>
      <c r="G241" s="588">
        <v>0</v>
      </c>
      <c r="H241" s="588" t="s">
        <v>31</v>
      </c>
      <c r="I241" s="588">
        <v>1</v>
      </c>
      <c r="J241" s="59">
        <v>0.25</v>
      </c>
      <c r="K241" s="823">
        <f t="shared" si="8"/>
        <v>400000000</v>
      </c>
      <c r="L241" s="847">
        <v>400000000</v>
      </c>
      <c r="M241" s="848">
        <v>0</v>
      </c>
      <c r="N241" s="848">
        <v>0</v>
      </c>
      <c r="O241" s="86"/>
      <c r="P241" s="848">
        <v>0</v>
      </c>
      <c r="Q241" s="86"/>
      <c r="R241" s="86"/>
      <c r="S241" s="849">
        <v>0</v>
      </c>
      <c r="T241" s="484">
        <v>1</v>
      </c>
      <c r="U241" s="515" t="s">
        <v>1165</v>
      </c>
      <c r="V241" s="485" t="s">
        <v>59</v>
      </c>
      <c r="W241" s="486">
        <v>100</v>
      </c>
      <c r="X241" s="712">
        <v>43101</v>
      </c>
      <c r="Y241" s="712">
        <v>43465</v>
      </c>
      <c r="Z241" s="695">
        <v>400000000</v>
      </c>
      <c r="AA241" s="696" t="s">
        <v>83</v>
      </c>
    </row>
    <row r="242" spans="1:27" ht="63" customHeight="1" x14ac:dyDescent="0.25">
      <c r="A242" s="126" t="s">
        <v>26</v>
      </c>
      <c r="B242" s="23" t="s">
        <v>364</v>
      </c>
      <c r="C242" s="71" t="s">
        <v>407</v>
      </c>
      <c r="D242" s="20">
        <v>130</v>
      </c>
      <c r="E242" s="609" t="s">
        <v>408</v>
      </c>
      <c r="F242" s="128" t="s">
        <v>409</v>
      </c>
      <c r="G242" s="584">
        <v>0</v>
      </c>
      <c r="H242" s="584" t="s">
        <v>31</v>
      </c>
      <c r="I242" s="584">
        <v>1</v>
      </c>
      <c r="J242" s="21">
        <v>0.25</v>
      </c>
      <c r="K242" s="821">
        <f t="shared" si="8"/>
        <v>0</v>
      </c>
      <c r="L242" s="840">
        <v>0</v>
      </c>
      <c r="M242" s="841">
        <v>0</v>
      </c>
      <c r="N242" s="841">
        <v>0</v>
      </c>
      <c r="O242" s="51"/>
      <c r="P242" s="841">
        <v>0</v>
      </c>
      <c r="Q242" s="51"/>
      <c r="R242" s="51"/>
      <c r="S242" s="842">
        <v>0</v>
      </c>
      <c r="T242" s="487">
        <v>2</v>
      </c>
      <c r="U242" s="516" t="s">
        <v>1354</v>
      </c>
      <c r="V242" s="479" t="s">
        <v>59</v>
      </c>
      <c r="W242" s="488">
        <v>100</v>
      </c>
      <c r="X242" s="697">
        <v>43101</v>
      </c>
      <c r="Y242" s="697">
        <v>43465</v>
      </c>
      <c r="Z242" s="698">
        <v>0</v>
      </c>
      <c r="AA242" s="699" t="s">
        <v>83</v>
      </c>
    </row>
    <row r="243" spans="1:27" ht="51" customHeight="1" thickBot="1" x14ac:dyDescent="0.3">
      <c r="A243" s="121" t="s">
        <v>26</v>
      </c>
      <c r="B243" s="122" t="s">
        <v>364</v>
      </c>
      <c r="C243" s="106" t="s">
        <v>407</v>
      </c>
      <c r="D243" s="30">
        <v>130</v>
      </c>
      <c r="E243" s="124" t="s">
        <v>408</v>
      </c>
      <c r="F243" s="590" t="s">
        <v>409</v>
      </c>
      <c r="G243" s="589">
        <v>0</v>
      </c>
      <c r="H243" s="589" t="s">
        <v>31</v>
      </c>
      <c r="I243" s="589">
        <v>1</v>
      </c>
      <c r="J243" s="31">
        <v>0.25</v>
      </c>
      <c r="K243" s="824">
        <f t="shared" si="8"/>
        <v>0</v>
      </c>
      <c r="L243" s="852">
        <v>0</v>
      </c>
      <c r="M243" s="853">
        <v>0</v>
      </c>
      <c r="N243" s="853">
        <v>0</v>
      </c>
      <c r="O243" s="84"/>
      <c r="P243" s="853">
        <v>0</v>
      </c>
      <c r="Q243" s="84"/>
      <c r="R243" s="84"/>
      <c r="S243" s="855">
        <v>0</v>
      </c>
      <c r="T243" s="489">
        <v>3</v>
      </c>
      <c r="U243" s="511" t="s">
        <v>1229</v>
      </c>
      <c r="V243" s="482" t="s">
        <v>1150</v>
      </c>
      <c r="W243" s="713">
        <v>1</v>
      </c>
      <c r="X243" s="714">
        <v>43101</v>
      </c>
      <c r="Y243" s="714">
        <v>43465</v>
      </c>
      <c r="Z243" s="702">
        <v>0</v>
      </c>
      <c r="AA243" s="703" t="s">
        <v>83</v>
      </c>
    </row>
    <row r="244" spans="1:27" ht="48" customHeight="1" thickBot="1" x14ac:dyDescent="0.3">
      <c r="A244" s="404" t="s">
        <v>26</v>
      </c>
      <c r="B244" s="116" t="s">
        <v>364</v>
      </c>
      <c r="C244" s="117" t="s">
        <v>1458</v>
      </c>
      <c r="D244" s="7">
        <v>131</v>
      </c>
      <c r="E244" s="73" t="s">
        <v>410</v>
      </c>
      <c r="F244" s="574" t="s">
        <v>411</v>
      </c>
      <c r="G244" s="570">
        <v>2</v>
      </c>
      <c r="H244" s="570" t="s">
        <v>35</v>
      </c>
      <c r="I244" s="570">
        <v>2</v>
      </c>
      <c r="J244" s="8">
        <v>2</v>
      </c>
      <c r="K244" s="826">
        <f t="shared" si="8"/>
        <v>0</v>
      </c>
      <c r="L244" s="860">
        <v>0</v>
      </c>
      <c r="M244" s="861">
        <v>0</v>
      </c>
      <c r="N244" s="861">
        <v>0</v>
      </c>
      <c r="O244" s="76"/>
      <c r="P244" s="861">
        <v>0</v>
      </c>
      <c r="Q244" s="76"/>
      <c r="R244" s="76"/>
      <c r="S244" s="862">
        <v>0</v>
      </c>
      <c r="T244" s="519"/>
      <c r="U244" s="510"/>
      <c r="V244" s="503"/>
      <c r="W244" s="691"/>
      <c r="X244" s="692"/>
      <c r="Y244" s="692"/>
      <c r="Z244" s="693"/>
      <c r="AA244" s="715" t="s">
        <v>83</v>
      </c>
    </row>
    <row r="245" spans="1:27" ht="48" customHeight="1" x14ac:dyDescent="0.25">
      <c r="A245" s="118" t="s">
        <v>26</v>
      </c>
      <c r="B245" s="119" t="s">
        <v>364</v>
      </c>
      <c r="C245" s="120" t="s">
        <v>1458</v>
      </c>
      <c r="D245" s="58">
        <v>132</v>
      </c>
      <c r="E245" s="380" t="s">
        <v>413</v>
      </c>
      <c r="F245" s="392" t="s">
        <v>414</v>
      </c>
      <c r="G245" s="588">
        <v>3</v>
      </c>
      <c r="H245" s="588" t="s">
        <v>31</v>
      </c>
      <c r="I245" s="588">
        <v>6</v>
      </c>
      <c r="J245" s="59"/>
      <c r="K245" s="823">
        <f t="shared" si="8"/>
        <v>0</v>
      </c>
      <c r="L245" s="847">
        <v>0</v>
      </c>
      <c r="M245" s="848">
        <v>0</v>
      </c>
      <c r="N245" s="848">
        <v>0</v>
      </c>
      <c r="O245" s="86"/>
      <c r="P245" s="848">
        <v>0</v>
      </c>
      <c r="Q245" s="86"/>
      <c r="R245" s="86"/>
      <c r="S245" s="849">
        <v>0</v>
      </c>
      <c r="T245" s="484"/>
      <c r="U245" s="515"/>
      <c r="V245" s="485"/>
      <c r="W245" s="486"/>
      <c r="X245" s="712"/>
      <c r="Y245" s="712"/>
      <c r="Z245" s="695"/>
      <c r="AA245" s="696" t="s">
        <v>83</v>
      </c>
    </row>
    <row r="246" spans="1:27" ht="63" customHeight="1" x14ac:dyDescent="0.25">
      <c r="A246" s="126" t="s">
        <v>26</v>
      </c>
      <c r="B246" s="23" t="s">
        <v>364</v>
      </c>
      <c r="C246" s="24" t="s">
        <v>1458</v>
      </c>
      <c r="D246" s="20" t="s">
        <v>415</v>
      </c>
      <c r="E246" s="98" t="s">
        <v>412</v>
      </c>
      <c r="F246" s="107" t="s">
        <v>416</v>
      </c>
      <c r="G246" s="584">
        <v>3</v>
      </c>
      <c r="H246" s="584" t="s">
        <v>35</v>
      </c>
      <c r="I246" s="584">
        <v>3</v>
      </c>
      <c r="J246" s="21">
        <v>3</v>
      </c>
      <c r="K246" s="821">
        <f t="shared" si="8"/>
        <v>0</v>
      </c>
      <c r="L246" s="840">
        <v>0</v>
      </c>
      <c r="M246" s="841">
        <v>0</v>
      </c>
      <c r="N246" s="841">
        <v>0</v>
      </c>
      <c r="O246" s="51"/>
      <c r="P246" s="841">
        <v>0</v>
      </c>
      <c r="Q246" s="51"/>
      <c r="R246" s="51"/>
      <c r="S246" s="842">
        <v>0</v>
      </c>
      <c r="T246" s="487"/>
      <c r="U246" s="516"/>
      <c r="V246" s="479"/>
      <c r="W246" s="488"/>
      <c r="X246" s="697"/>
      <c r="Y246" s="697"/>
      <c r="Z246" s="698"/>
      <c r="AA246" s="699" t="s">
        <v>83</v>
      </c>
    </row>
    <row r="247" spans="1:27" ht="63" customHeight="1" thickBot="1" x14ac:dyDescent="0.3">
      <c r="A247" s="121" t="s">
        <v>26</v>
      </c>
      <c r="B247" s="122" t="s">
        <v>364</v>
      </c>
      <c r="C247" s="123" t="s">
        <v>1458</v>
      </c>
      <c r="D247" s="30" t="s">
        <v>417</v>
      </c>
      <c r="E247" s="387" t="s">
        <v>418</v>
      </c>
      <c r="F247" s="579" t="s">
        <v>419</v>
      </c>
      <c r="G247" s="589">
        <v>3</v>
      </c>
      <c r="H247" s="589" t="s">
        <v>31</v>
      </c>
      <c r="I247" s="589">
        <v>3</v>
      </c>
      <c r="J247" s="31">
        <v>1</v>
      </c>
      <c r="K247" s="824">
        <f t="shared" si="8"/>
        <v>0</v>
      </c>
      <c r="L247" s="852">
        <v>0</v>
      </c>
      <c r="M247" s="853">
        <v>0</v>
      </c>
      <c r="N247" s="853">
        <v>0</v>
      </c>
      <c r="O247" s="84"/>
      <c r="P247" s="853">
        <v>0</v>
      </c>
      <c r="Q247" s="84"/>
      <c r="R247" s="84"/>
      <c r="S247" s="855">
        <v>0</v>
      </c>
      <c r="T247" s="489">
        <v>1</v>
      </c>
      <c r="U247" s="511" t="s">
        <v>1355</v>
      </c>
      <c r="V247" s="482" t="s">
        <v>1150</v>
      </c>
      <c r="W247" s="713">
        <v>1</v>
      </c>
      <c r="X247" s="714">
        <v>43101</v>
      </c>
      <c r="Y247" s="714">
        <v>43465</v>
      </c>
      <c r="Z247" s="702">
        <v>0</v>
      </c>
      <c r="AA247" s="703" t="s">
        <v>83</v>
      </c>
    </row>
    <row r="248" spans="1:27" ht="63" customHeight="1" thickBot="1" x14ac:dyDescent="0.3">
      <c r="A248" s="404" t="s">
        <v>26</v>
      </c>
      <c r="B248" s="116" t="s">
        <v>364</v>
      </c>
      <c r="C248" s="117" t="s">
        <v>1458</v>
      </c>
      <c r="D248" s="7">
        <v>133</v>
      </c>
      <c r="E248" s="73" t="s">
        <v>420</v>
      </c>
      <c r="F248" s="574" t="s">
        <v>421</v>
      </c>
      <c r="G248" s="570">
        <v>1</v>
      </c>
      <c r="H248" s="570" t="s">
        <v>35</v>
      </c>
      <c r="I248" s="570">
        <v>2</v>
      </c>
      <c r="J248" s="8">
        <v>2</v>
      </c>
      <c r="K248" s="826">
        <f t="shared" si="8"/>
        <v>116000000</v>
      </c>
      <c r="L248" s="860">
        <v>116000000</v>
      </c>
      <c r="M248" s="861">
        <v>0</v>
      </c>
      <c r="N248" s="861">
        <v>0</v>
      </c>
      <c r="O248" s="76"/>
      <c r="P248" s="861">
        <v>0</v>
      </c>
      <c r="Q248" s="76"/>
      <c r="R248" s="76"/>
      <c r="S248" s="862">
        <v>0</v>
      </c>
      <c r="T248" s="519">
        <v>1</v>
      </c>
      <c r="U248" s="510" t="s">
        <v>1166</v>
      </c>
      <c r="V248" s="503" t="s">
        <v>59</v>
      </c>
      <c r="W248" s="691">
        <v>100</v>
      </c>
      <c r="X248" s="692">
        <v>43101</v>
      </c>
      <c r="Y248" s="692">
        <v>43465</v>
      </c>
      <c r="Z248" s="693">
        <v>116000000</v>
      </c>
      <c r="AA248" s="715" t="s">
        <v>83</v>
      </c>
    </row>
    <row r="249" spans="1:27" ht="63" customHeight="1" x14ac:dyDescent="0.25">
      <c r="A249" s="118" t="s">
        <v>26</v>
      </c>
      <c r="B249" s="119" t="s">
        <v>364</v>
      </c>
      <c r="C249" s="120" t="s">
        <v>1458</v>
      </c>
      <c r="D249" s="58">
        <v>134</v>
      </c>
      <c r="E249" s="380" t="s">
        <v>1459</v>
      </c>
      <c r="F249" s="392" t="s">
        <v>422</v>
      </c>
      <c r="G249" s="588">
        <v>13</v>
      </c>
      <c r="H249" s="588" t="s">
        <v>31</v>
      </c>
      <c r="I249" s="588">
        <v>16</v>
      </c>
      <c r="J249" s="59"/>
      <c r="K249" s="823">
        <f t="shared" si="8"/>
        <v>0</v>
      </c>
      <c r="L249" s="847">
        <v>0</v>
      </c>
      <c r="M249" s="848">
        <v>0</v>
      </c>
      <c r="N249" s="848">
        <v>0</v>
      </c>
      <c r="O249" s="86"/>
      <c r="P249" s="848">
        <v>0</v>
      </c>
      <c r="Q249" s="86"/>
      <c r="R249" s="86"/>
      <c r="S249" s="849">
        <v>0</v>
      </c>
      <c r="T249" s="484">
        <v>1</v>
      </c>
      <c r="U249" s="515" t="s">
        <v>1230</v>
      </c>
      <c r="V249" s="485" t="s">
        <v>59</v>
      </c>
      <c r="W249" s="486">
        <v>100</v>
      </c>
      <c r="X249" s="712">
        <v>43101</v>
      </c>
      <c r="Y249" s="712">
        <v>43465</v>
      </c>
      <c r="Z249" s="695">
        <v>0</v>
      </c>
      <c r="AA249" s="696" t="s">
        <v>83</v>
      </c>
    </row>
    <row r="250" spans="1:27" ht="51" customHeight="1" x14ac:dyDescent="0.25">
      <c r="A250" s="126" t="s">
        <v>26</v>
      </c>
      <c r="B250" s="23" t="s">
        <v>364</v>
      </c>
      <c r="C250" s="24" t="s">
        <v>1458</v>
      </c>
      <c r="D250" s="20" t="s">
        <v>423</v>
      </c>
      <c r="E250" s="98" t="s">
        <v>424</v>
      </c>
      <c r="F250" s="107" t="s">
        <v>422</v>
      </c>
      <c r="G250" s="584">
        <v>13</v>
      </c>
      <c r="H250" s="584" t="s">
        <v>35</v>
      </c>
      <c r="I250" s="584">
        <v>13</v>
      </c>
      <c r="J250" s="21">
        <v>13</v>
      </c>
      <c r="K250" s="821">
        <f t="shared" si="8"/>
        <v>0</v>
      </c>
      <c r="L250" s="840">
        <v>0</v>
      </c>
      <c r="M250" s="841">
        <v>0</v>
      </c>
      <c r="N250" s="841">
        <v>0</v>
      </c>
      <c r="O250" s="51"/>
      <c r="P250" s="841">
        <v>0</v>
      </c>
      <c r="Q250" s="51"/>
      <c r="R250" s="51"/>
      <c r="S250" s="842">
        <v>0</v>
      </c>
      <c r="T250" s="487">
        <v>2</v>
      </c>
      <c r="U250" s="516" t="s">
        <v>1356</v>
      </c>
      <c r="V250" s="479" t="s">
        <v>1150</v>
      </c>
      <c r="W250" s="488">
        <v>1</v>
      </c>
      <c r="X250" s="697">
        <v>43101</v>
      </c>
      <c r="Y250" s="697">
        <v>43465</v>
      </c>
      <c r="Z250" s="698">
        <v>0</v>
      </c>
      <c r="AA250" s="699" t="s">
        <v>83</v>
      </c>
    </row>
    <row r="251" spans="1:27" ht="51" customHeight="1" thickBot="1" x14ac:dyDescent="0.3">
      <c r="A251" s="121" t="s">
        <v>26</v>
      </c>
      <c r="B251" s="122" t="s">
        <v>364</v>
      </c>
      <c r="C251" s="123" t="s">
        <v>1458</v>
      </c>
      <c r="D251" s="30" t="s">
        <v>425</v>
      </c>
      <c r="E251" s="387" t="s">
        <v>426</v>
      </c>
      <c r="F251" s="579" t="s">
        <v>427</v>
      </c>
      <c r="G251" s="589">
        <v>0</v>
      </c>
      <c r="H251" s="589" t="s">
        <v>31</v>
      </c>
      <c r="I251" s="589">
        <v>3</v>
      </c>
      <c r="J251" s="31">
        <v>1</v>
      </c>
      <c r="K251" s="824">
        <f t="shared" si="8"/>
        <v>0</v>
      </c>
      <c r="L251" s="852">
        <v>0</v>
      </c>
      <c r="M251" s="853">
        <v>0</v>
      </c>
      <c r="N251" s="853">
        <v>0</v>
      </c>
      <c r="O251" s="84"/>
      <c r="P251" s="853">
        <v>0</v>
      </c>
      <c r="Q251" s="84"/>
      <c r="R251" s="84"/>
      <c r="S251" s="855">
        <v>0</v>
      </c>
      <c r="T251" s="489"/>
      <c r="U251" s="511"/>
      <c r="V251" s="482"/>
      <c r="W251" s="713"/>
      <c r="X251" s="714"/>
      <c r="Y251" s="714"/>
      <c r="Z251" s="702"/>
      <c r="AA251" s="703" t="s">
        <v>83</v>
      </c>
    </row>
    <row r="252" spans="1:27" ht="78" customHeight="1" thickBot="1" x14ac:dyDescent="0.3">
      <c r="A252" s="47" t="s">
        <v>26</v>
      </c>
      <c r="B252" s="115" t="s">
        <v>428</v>
      </c>
      <c r="C252" s="4" t="s">
        <v>429</v>
      </c>
      <c r="D252" s="13">
        <v>135</v>
      </c>
      <c r="E252" s="572" t="s">
        <v>1460</v>
      </c>
      <c r="F252" s="572" t="s">
        <v>430</v>
      </c>
      <c r="G252" s="573">
        <v>1</v>
      </c>
      <c r="H252" s="573" t="s">
        <v>35</v>
      </c>
      <c r="I252" s="573">
        <v>1</v>
      </c>
      <c r="J252" s="14">
        <v>1</v>
      </c>
      <c r="K252" s="827">
        <f t="shared" si="8"/>
        <v>6864703148</v>
      </c>
      <c r="L252" s="863">
        <v>200000000</v>
      </c>
      <c r="M252" s="864">
        <v>3152867875</v>
      </c>
      <c r="N252" s="864">
        <v>0</v>
      </c>
      <c r="O252" s="50"/>
      <c r="P252" s="864">
        <v>979761544</v>
      </c>
      <c r="Q252" s="50"/>
      <c r="R252" s="50"/>
      <c r="S252" s="865">
        <v>2532073729</v>
      </c>
      <c r="T252" s="490">
        <v>1</v>
      </c>
      <c r="U252" s="491" t="s">
        <v>1357</v>
      </c>
      <c r="V252" s="492" t="s">
        <v>1150</v>
      </c>
      <c r="W252" s="689">
        <v>12</v>
      </c>
      <c r="X252" s="734">
        <v>43101</v>
      </c>
      <c r="Y252" s="742">
        <v>43465</v>
      </c>
      <c r="Z252" s="690">
        <v>6864703148</v>
      </c>
      <c r="AA252" s="248" t="s">
        <v>431</v>
      </c>
    </row>
    <row r="253" spans="1:27" ht="60" customHeight="1" thickBot="1" x14ac:dyDescent="0.3">
      <c r="A253" s="404" t="s">
        <v>26</v>
      </c>
      <c r="B253" s="99" t="s">
        <v>428</v>
      </c>
      <c r="C253" s="100" t="s">
        <v>429</v>
      </c>
      <c r="D253" s="7">
        <v>136</v>
      </c>
      <c r="E253" s="574" t="s">
        <v>432</v>
      </c>
      <c r="F253" s="574" t="s">
        <v>433</v>
      </c>
      <c r="G253" s="570">
        <v>2</v>
      </c>
      <c r="H253" s="570" t="s">
        <v>31</v>
      </c>
      <c r="I253" s="570">
        <v>8</v>
      </c>
      <c r="J253" s="8">
        <v>2</v>
      </c>
      <c r="K253" s="826">
        <f t="shared" si="8"/>
        <v>0</v>
      </c>
      <c r="L253" s="860">
        <v>0</v>
      </c>
      <c r="M253" s="861">
        <v>0</v>
      </c>
      <c r="N253" s="861">
        <v>0</v>
      </c>
      <c r="O253" s="877"/>
      <c r="P253" s="861">
        <v>0</v>
      </c>
      <c r="Q253" s="877"/>
      <c r="R253" s="877"/>
      <c r="S253" s="862">
        <v>0</v>
      </c>
      <c r="T253" s="463">
        <v>1</v>
      </c>
      <c r="U253" s="510" t="s">
        <v>1358</v>
      </c>
      <c r="V253" s="503" t="s">
        <v>1217</v>
      </c>
      <c r="W253" s="691">
        <v>2</v>
      </c>
      <c r="X253" s="737">
        <v>43101</v>
      </c>
      <c r="Y253" s="743">
        <v>43465</v>
      </c>
      <c r="Z253" s="693">
        <v>0</v>
      </c>
      <c r="AA253" s="715" t="s">
        <v>431</v>
      </c>
    </row>
    <row r="254" spans="1:27" ht="69" customHeight="1" thickBot="1" x14ac:dyDescent="0.3">
      <c r="A254" s="47" t="s">
        <v>26</v>
      </c>
      <c r="B254" s="115" t="s">
        <v>428</v>
      </c>
      <c r="C254" s="4" t="s">
        <v>429</v>
      </c>
      <c r="D254" s="13">
        <v>137</v>
      </c>
      <c r="E254" s="572" t="s">
        <v>1461</v>
      </c>
      <c r="F254" s="572" t="s">
        <v>434</v>
      </c>
      <c r="G254" s="573">
        <v>1</v>
      </c>
      <c r="H254" s="573" t="s">
        <v>35</v>
      </c>
      <c r="I254" s="573">
        <v>1</v>
      </c>
      <c r="J254" s="14">
        <v>1</v>
      </c>
      <c r="K254" s="827">
        <f t="shared" si="8"/>
        <v>0</v>
      </c>
      <c r="L254" s="863">
        <v>0</v>
      </c>
      <c r="M254" s="864">
        <v>0</v>
      </c>
      <c r="N254" s="864">
        <v>0</v>
      </c>
      <c r="O254" s="50"/>
      <c r="P254" s="864">
        <v>0</v>
      </c>
      <c r="Q254" s="50"/>
      <c r="R254" s="50"/>
      <c r="S254" s="865">
        <v>0</v>
      </c>
      <c r="T254" s="490">
        <v>1</v>
      </c>
      <c r="U254" s="491" t="s">
        <v>1359</v>
      </c>
      <c r="V254" s="492" t="s">
        <v>1150</v>
      </c>
      <c r="W254" s="689">
        <v>3</v>
      </c>
      <c r="X254" s="734">
        <v>43101</v>
      </c>
      <c r="Y254" s="742">
        <v>43465</v>
      </c>
      <c r="Z254" s="690">
        <v>0</v>
      </c>
      <c r="AA254" s="248" t="s">
        <v>431</v>
      </c>
    </row>
    <row r="255" spans="1:27" ht="75" customHeight="1" x14ac:dyDescent="0.25">
      <c r="A255" s="401" t="s">
        <v>26</v>
      </c>
      <c r="B255" s="127" t="s">
        <v>428</v>
      </c>
      <c r="C255" s="72" t="s">
        <v>429</v>
      </c>
      <c r="D255" s="39">
        <v>138</v>
      </c>
      <c r="E255" s="582" t="s">
        <v>1462</v>
      </c>
      <c r="F255" s="582" t="s">
        <v>435</v>
      </c>
      <c r="G255" s="583">
        <v>2</v>
      </c>
      <c r="H255" s="583" t="s">
        <v>31</v>
      </c>
      <c r="I255" s="583">
        <v>16</v>
      </c>
      <c r="J255" s="40">
        <v>4</v>
      </c>
      <c r="K255" s="825">
        <f t="shared" si="8"/>
        <v>0</v>
      </c>
      <c r="L255" s="856">
        <v>0</v>
      </c>
      <c r="M255" s="857">
        <v>0</v>
      </c>
      <c r="N255" s="857">
        <v>0</v>
      </c>
      <c r="O255" s="41"/>
      <c r="P255" s="857">
        <v>0</v>
      </c>
      <c r="Q255" s="41"/>
      <c r="R255" s="41"/>
      <c r="S255" s="859">
        <v>0</v>
      </c>
      <c r="T255" s="522">
        <v>1</v>
      </c>
      <c r="U255" s="523" t="s">
        <v>1360</v>
      </c>
      <c r="V255" s="501" t="s">
        <v>1217</v>
      </c>
      <c r="W255" s="704">
        <v>4</v>
      </c>
      <c r="X255" s="705">
        <v>43101</v>
      </c>
      <c r="Y255" s="744">
        <v>43465</v>
      </c>
      <c r="Z255" s="706">
        <v>0</v>
      </c>
      <c r="AA255" s="707" t="s">
        <v>431</v>
      </c>
    </row>
    <row r="256" spans="1:27" ht="75" customHeight="1" thickBot="1" x14ac:dyDescent="0.3">
      <c r="A256" s="403" t="s">
        <v>26</v>
      </c>
      <c r="B256" s="108" t="s">
        <v>428</v>
      </c>
      <c r="C256" s="109" t="s">
        <v>429</v>
      </c>
      <c r="D256" s="44">
        <v>139</v>
      </c>
      <c r="E256" s="586" t="s">
        <v>436</v>
      </c>
      <c r="F256" s="586" t="s">
        <v>437</v>
      </c>
      <c r="G256" s="587">
        <v>120</v>
      </c>
      <c r="H256" s="587" t="s">
        <v>31</v>
      </c>
      <c r="I256" s="587">
        <v>360</v>
      </c>
      <c r="J256" s="45">
        <v>90</v>
      </c>
      <c r="K256" s="822">
        <f t="shared" si="8"/>
        <v>8000000</v>
      </c>
      <c r="L256" s="844">
        <v>8000000</v>
      </c>
      <c r="M256" s="845">
        <v>0</v>
      </c>
      <c r="N256" s="845">
        <v>0</v>
      </c>
      <c r="O256" s="46"/>
      <c r="P256" s="845">
        <v>0</v>
      </c>
      <c r="Q256" s="46"/>
      <c r="R256" s="46"/>
      <c r="S256" s="846">
        <v>0</v>
      </c>
      <c r="T256" s="498">
        <v>1</v>
      </c>
      <c r="U256" s="518" t="s">
        <v>1361</v>
      </c>
      <c r="V256" s="708" t="s">
        <v>1150</v>
      </c>
      <c r="W256" s="709">
        <v>90</v>
      </c>
      <c r="X256" s="745">
        <v>43101</v>
      </c>
      <c r="Y256" s="751">
        <v>43462</v>
      </c>
      <c r="Z256" s="711">
        <v>8000000</v>
      </c>
      <c r="AA256" s="725" t="s">
        <v>431</v>
      </c>
    </row>
    <row r="257" spans="1:27" ht="72.75" customHeight="1" thickBot="1" x14ac:dyDescent="0.3">
      <c r="A257" s="47" t="s">
        <v>26</v>
      </c>
      <c r="B257" s="115" t="s">
        <v>428</v>
      </c>
      <c r="C257" s="4" t="s">
        <v>429</v>
      </c>
      <c r="D257" s="13">
        <v>140</v>
      </c>
      <c r="E257" s="572" t="s">
        <v>1463</v>
      </c>
      <c r="F257" s="572" t="s">
        <v>438</v>
      </c>
      <c r="G257" s="573">
        <v>1</v>
      </c>
      <c r="H257" s="573" t="s">
        <v>35</v>
      </c>
      <c r="I257" s="573">
        <v>1</v>
      </c>
      <c r="J257" s="14">
        <v>1</v>
      </c>
      <c r="K257" s="827">
        <f t="shared" si="8"/>
        <v>0</v>
      </c>
      <c r="L257" s="863">
        <v>0</v>
      </c>
      <c r="M257" s="864">
        <v>0</v>
      </c>
      <c r="N257" s="864">
        <v>0</v>
      </c>
      <c r="O257" s="871"/>
      <c r="P257" s="864">
        <v>0</v>
      </c>
      <c r="Q257" s="871"/>
      <c r="R257" s="871"/>
      <c r="S257" s="865">
        <v>0</v>
      </c>
      <c r="T257" s="490">
        <v>1</v>
      </c>
      <c r="U257" s="491" t="s">
        <v>1362</v>
      </c>
      <c r="V257" s="492" t="s">
        <v>1150</v>
      </c>
      <c r="W257" s="689">
        <v>1</v>
      </c>
      <c r="X257" s="734">
        <v>43101</v>
      </c>
      <c r="Y257" s="742">
        <v>43465</v>
      </c>
      <c r="Z257" s="690">
        <v>0</v>
      </c>
      <c r="AA257" s="248" t="s">
        <v>431</v>
      </c>
    </row>
    <row r="258" spans="1:27" ht="86.25" customHeight="1" thickBot="1" x14ac:dyDescent="0.3">
      <c r="A258" s="404" t="s">
        <v>26</v>
      </c>
      <c r="B258" s="99" t="s">
        <v>428</v>
      </c>
      <c r="C258" s="100" t="s">
        <v>429</v>
      </c>
      <c r="D258" s="7">
        <v>141</v>
      </c>
      <c r="E258" s="574" t="s">
        <v>1464</v>
      </c>
      <c r="F258" s="574" t="s">
        <v>439</v>
      </c>
      <c r="G258" s="570">
        <v>1</v>
      </c>
      <c r="H258" s="570" t="s">
        <v>35</v>
      </c>
      <c r="I258" s="570">
        <v>1</v>
      </c>
      <c r="J258" s="8">
        <v>1</v>
      </c>
      <c r="K258" s="826">
        <f t="shared" si="8"/>
        <v>214560073</v>
      </c>
      <c r="L258" s="860">
        <v>8512658</v>
      </c>
      <c r="M258" s="861">
        <v>206047415</v>
      </c>
      <c r="N258" s="861">
        <v>0</v>
      </c>
      <c r="O258" s="76"/>
      <c r="P258" s="861">
        <v>0</v>
      </c>
      <c r="Q258" s="76"/>
      <c r="R258" s="76"/>
      <c r="S258" s="862">
        <v>0</v>
      </c>
      <c r="T258" s="463">
        <v>1</v>
      </c>
      <c r="U258" s="510" t="s">
        <v>1363</v>
      </c>
      <c r="V258" s="503" t="s">
        <v>1205</v>
      </c>
      <c r="W258" s="747">
        <v>1</v>
      </c>
      <c r="X258" s="737">
        <v>43101</v>
      </c>
      <c r="Y258" s="743">
        <v>43465</v>
      </c>
      <c r="Z258" s="693">
        <v>214560073</v>
      </c>
      <c r="AA258" s="715" t="s">
        <v>431</v>
      </c>
    </row>
    <row r="259" spans="1:27" ht="63" customHeight="1" x14ac:dyDescent="0.25">
      <c r="A259" s="118" t="s">
        <v>26</v>
      </c>
      <c r="B259" s="102" t="s">
        <v>428</v>
      </c>
      <c r="C259" s="120" t="s">
        <v>440</v>
      </c>
      <c r="D259" s="58">
        <v>142</v>
      </c>
      <c r="E259" s="392" t="s">
        <v>441</v>
      </c>
      <c r="F259" s="392" t="s">
        <v>442</v>
      </c>
      <c r="G259" s="588">
        <v>0</v>
      </c>
      <c r="H259" s="588" t="s">
        <v>31</v>
      </c>
      <c r="I259" s="588">
        <v>1</v>
      </c>
      <c r="J259" s="59">
        <v>0.25</v>
      </c>
      <c r="K259" s="823">
        <f t="shared" si="8"/>
        <v>45500000</v>
      </c>
      <c r="L259" s="847">
        <v>45500000</v>
      </c>
      <c r="M259" s="848">
        <v>0</v>
      </c>
      <c r="N259" s="848">
        <v>0</v>
      </c>
      <c r="O259" s="875"/>
      <c r="P259" s="848">
        <v>0</v>
      </c>
      <c r="Q259" s="875"/>
      <c r="R259" s="875"/>
      <c r="S259" s="849">
        <v>0</v>
      </c>
      <c r="T259" s="504">
        <v>1</v>
      </c>
      <c r="U259" s="515" t="s">
        <v>1167</v>
      </c>
      <c r="V259" s="485" t="s">
        <v>1150</v>
      </c>
      <c r="W259" s="486">
        <v>12</v>
      </c>
      <c r="X259" s="694">
        <v>43101</v>
      </c>
      <c r="Y259" s="749">
        <v>43465</v>
      </c>
      <c r="Z259" s="695">
        <v>9500000</v>
      </c>
      <c r="AA259" s="696" t="s">
        <v>431</v>
      </c>
    </row>
    <row r="260" spans="1:27" ht="72.75" customHeight="1" thickBot="1" x14ac:dyDescent="0.3">
      <c r="A260" s="121" t="s">
        <v>26</v>
      </c>
      <c r="B260" s="105" t="s">
        <v>428</v>
      </c>
      <c r="C260" s="123" t="s">
        <v>440</v>
      </c>
      <c r="D260" s="30">
        <v>142</v>
      </c>
      <c r="E260" s="579" t="s">
        <v>441</v>
      </c>
      <c r="F260" s="579" t="s">
        <v>442</v>
      </c>
      <c r="G260" s="589">
        <v>0</v>
      </c>
      <c r="H260" s="589" t="s">
        <v>31</v>
      </c>
      <c r="I260" s="589">
        <v>1</v>
      </c>
      <c r="J260" s="31">
        <v>0.25</v>
      </c>
      <c r="K260" s="824">
        <f t="shared" si="8"/>
        <v>0</v>
      </c>
      <c r="L260" s="852">
        <v>0</v>
      </c>
      <c r="M260" s="853">
        <v>0</v>
      </c>
      <c r="N260" s="853">
        <v>0</v>
      </c>
      <c r="O260" s="84"/>
      <c r="P260" s="853">
        <v>0</v>
      </c>
      <c r="Q260" s="84"/>
      <c r="R260" s="84"/>
      <c r="S260" s="855">
        <v>0</v>
      </c>
      <c r="T260" s="505">
        <v>2</v>
      </c>
      <c r="U260" s="511" t="s">
        <v>1364</v>
      </c>
      <c r="V260" s="482" t="s">
        <v>59</v>
      </c>
      <c r="W260" s="713">
        <v>100</v>
      </c>
      <c r="X260" s="714">
        <v>43101</v>
      </c>
      <c r="Y260" s="750">
        <v>43465</v>
      </c>
      <c r="Z260" s="702">
        <v>36000000</v>
      </c>
      <c r="AA260" s="703" t="s">
        <v>431</v>
      </c>
    </row>
    <row r="261" spans="1:27" ht="58.5" customHeight="1" thickBot="1" x14ac:dyDescent="0.3">
      <c r="A261" s="404" t="s">
        <v>26</v>
      </c>
      <c r="B261" s="99" t="s">
        <v>428</v>
      </c>
      <c r="C261" s="117" t="s">
        <v>440</v>
      </c>
      <c r="D261" s="7">
        <v>143</v>
      </c>
      <c r="E261" s="574" t="s">
        <v>443</v>
      </c>
      <c r="F261" s="574" t="s">
        <v>444</v>
      </c>
      <c r="G261" s="570">
        <v>1</v>
      </c>
      <c r="H261" s="570" t="s">
        <v>35</v>
      </c>
      <c r="I261" s="570">
        <v>1</v>
      </c>
      <c r="J261" s="8">
        <v>1</v>
      </c>
      <c r="K261" s="826">
        <f t="shared" si="8"/>
        <v>30800000</v>
      </c>
      <c r="L261" s="860">
        <v>30800000</v>
      </c>
      <c r="M261" s="861">
        <v>0</v>
      </c>
      <c r="N261" s="861">
        <v>0</v>
      </c>
      <c r="O261" s="76"/>
      <c r="P261" s="861">
        <v>0</v>
      </c>
      <c r="Q261" s="76"/>
      <c r="R261" s="76"/>
      <c r="S261" s="862">
        <v>0</v>
      </c>
      <c r="T261" s="463">
        <v>1</v>
      </c>
      <c r="U261" s="510" t="s">
        <v>1365</v>
      </c>
      <c r="V261" s="503" t="s">
        <v>1150</v>
      </c>
      <c r="W261" s="691">
        <v>8</v>
      </c>
      <c r="X261" s="737">
        <v>43101</v>
      </c>
      <c r="Y261" s="743">
        <v>43465</v>
      </c>
      <c r="Z261" s="693">
        <v>30800000</v>
      </c>
      <c r="AA261" s="715" t="s">
        <v>431</v>
      </c>
    </row>
    <row r="262" spans="1:27" ht="68.25" customHeight="1" thickBot="1" x14ac:dyDescent="0.3">
      <c r="A262" s="47" t="s">
        <v>26</v>
      </c>
      <c r="B262" s="115" t="s">
        <v>428</v>
      </c>
      <c r="C262" s="49" t="s">
        <v>440</v>
      </c>
      <c r="D262" s="13">
        <v>144</v>
      </c>
      <c r="E262" s="572" t="s">
        <v>1465</v>
      </c>
      <c r="F262" s="572" t="s">
        <v>445</v>
      </c>
      <c r="G262" s="573">
        <v>12</v>
      </c>
      <c r="H262" s="573" t="s">
        <v>31</v>
      </c>
      <c r="I262" s="573">
        <v>120</v>
      </c>
      <c r="J262" s="14">
        <v>30</v>
      </c>
      <c r="K262" s="827">
        <f t="shared" si="8"/>
        <v>3000000</v>
      </c>
      <c r="L262" s="863">
        <v>3000000</v>
      </c>
      <c r="M262" s="864">
        <v>0</v>
      </c>
      <c r="N262" s="864">
        <v>0</v>
      </c>
      <c r="O262" s="871"/>
      <c r="P262" s="864">
        <v>0</v>
      </c>
      <c r="Q262" s="871"/>
      <c r="R262" s="871"/>
      <c r="S262" s="865">
        <v>0</v>
      </c>
      <c r="T262" s="490">
        <v>1</v>
      </c>
      <c r="U262" s="492" t="s">
        <v>1366</v>
      </c>
      <c r="V262" s="492" t="s">
        <v>1150</v>
      </c>
      <c r="W262" s="689">
        <v>30</v>
      </c>
      <c r="X262" s="734">
        <v>43101</v>
      </c>
      <c r="Y262" s="742">
        <v>43465</v>
      </c>
      <c r="Z262" s="690">
        <v>3000000</v>
      </c>
      <c r="AA262" s="248" t="s">
        <v>431</v>
      </c>
    </row>
    <row r="263" spans="1:27" ht="69" customHeight="1" thickBot="1" x14ac:dyDescent="0.3">
      <c r="A263" s="404" t="s">
        <v>26</v>
      </c>
      <c r="B263" s="99" t="s">
        <v>428</v>
      </c>
      <c r="C263" s="117" t="s">
        <v>440</v>
      </c>
      <c r="D263" s="7">
        <v>145</v>
      </c>
      <c r="E263" s="574" t="s">
        <v>1466</v>
      </c>
      <c r="F263" s="574" t="s">
        <v>446</v>
      </c>
      <c r="G263" s="570">
        <v>56</v>
      </c>
      <c r="H263" s="570" t="s">
        <v>31</v>
      </c>
      <c r="I263" s="570">
        <v>332</v>
      </c>
      <c r="J263" s="8">
        <v>83</v>
      </c>
      <c r="K263" s="826">
        <f t="shared" si="8"/>
        <v>28500000</v>
      </c>
      <c r="L263" s="860">
        <v>28500000</v>
      </c>
      <c r="M263" s="861">
        <v>0</v>
      </c>
      <c r="N263" s="861">
        <v>0</v>
      </c>
      <c r="O263" s="76"/>
      <c r="P263" s="861">
        <v>0</v>
      </c>
      <c r="Q263" s="76"/>
      <c r="R263" s="76"/>
      <c r="S263" s="862">
        <v>0</v>
      </c>
      <c r="T263" s="463">
        <v>1</v>
      </c>
      <c r="U263" s="503" t="s">
        <v>1367</v>
      </c>
      <c r="V263" s="503" t="s">
        <v>1150</v>
      </c>
      <c r="W263" s="691">
        <v>24</v>
      </c>
      <c r="X263" s="737">
        <v>43101</v>
      </c>
      <c r="Y263" s="743">
        <v>43465</v>
      </c>
      <c r="Z263" s="693">
        <v>28500000</v>
      </c>
      <c r="AA263" s="715" t="s">
        <v>431</v>
      </c>
    </row>
    <row r="264" spans="1:27" ht="51" customHeight="1" thickBot="1" x14ac:dyDescent="0.3">
      <c r="A264" s="47" t="s">
        <v>26</v>
      </c>
      <c r="B264" s="115" t="s">
        <v>428</v>
      </c>
      <c r="C264" s="49" t="s">
        <v>440</v>
      </c>
      <c r="D264" s="13">
        <v>146</v>
      </c>
      <c r="E264" s="572" t="s">
        <v>1467</v>
      </c>
      <c r="F264" s="572" t="s">
        <v>447</v>
      </c>
      <c r="G264" s="573">
        <v>0</v>
      </c>
      <c r="H264" s="573" t="s">
        <v>31</v>
      </c>
      <c r="I264" s="573">
        <v>96</v>
      </c>
      <c r="J264" s="14">
        <v>24</v>
      </c>
      <c r="K264" s="827">
        <f t="shared" si="8"/>
        <v>10000000</v>
      </c>
      <c r="L264" s="863">
        <v>10000000</v>
      </c>
      <c r="M264" s="864">
        <v>0</v>
      </c>
      <c r="N264" s="864">
        <v>0</v>
      </c>
      <c r="O264" s="50"/>
      <c r="P264" s="864">
        <v>0</v>
      </c>
      <c r="Q264" s="50"/>
      <c r="R264" s="50"/>
      <c r="S264" s="865">
        <v>0</v>
      </c>
      <c r="T264" s="490">
        <v>1</v>
      </c>
      <c r="U264" s="492" t="s">
        <v>1368</v>
      </c>
      <c r="V264" s="492" t="s">
        <v>1150</v>
      </c>
      <c r="W264" s="689">
        <v>24</v>
      </c>
      <c r="X264" s="734">
        <v>43101</v>
      </c>
      <c r="Y264" s="742">
        <v>43465</v>
      </c>
      <c r="Z264" s="690">
        <v>10000000</v>
      </c>
      <c r="AA264" s="248" t="s">
        <v>431</v>
      </c>
    </row>
    <row r="265" spans="1:27" ht="81" customHeight="1" thickBot="1" x14ac:dyDescent="0.3">
      <c r="A265" s="404" t="s">
        <v>26</v>
      </c>
      <c r="B265" s="99" t="s">
        <v>428</v>
      </c>
      <c r="C265" s="117" t="s">
        <v>440</v>
      </c>
      <c r="D265" s="7">
        <v>147</v>
      </c>
      <c r="E265" s="574" t="s">
        <v>448</v>
      </c>
      <c r="F265" s="574" t="s">
        <v>449</v>
      </c>
      <c r="G265" s="570">
        <v>1</v>
      </c>
      <c r="H265" s="570" t="s">
        <v>35</v>
      </c>
      <c r="I265" s="570">
        <v>1</v>
      </c>
      <c r="J265" s="8">
        <v>1</v>
      </c>
      <c r="K265" s="826">
        <f t="shared" ref="K265:K296" si="9">+L265+M265+N265+O265+P265+Q265+R265+S265</f>
        <v>121000000</v>
      </c>
      <c r="L265" s="860">
        <v>121000000</v>
      </c>
      <c r="M265" s="861">
        <v>0</v>
      </c>
      <c r="N265" s="861">
        <v>0</v>
      </c>
      <c r="O265" s="76"/>
      <c r="P265" s="861">
        <v>0</v>
      </c>
      <c r="Q265" s="76"/>
      <c r="R265" s="76"/>
      <c r="S265" s="862">
        <v>0</v>
      </c>
      <c r="T265" s="463">
        <v>1</v>
      </c>
      <c r="U265" s="510" t="s">
        <v>1168</v>
      </c>
      <c r="V265" s="503" t="s">
        <v>59</v>
      </c>
      <c r="W265" s="691">
        <v>100</v>
      </c>
      <c r="X265" s="737">
        <v>43101</v>
      </c>
      <c r="Y265" s="743">
        <v>43465</v>
      </c>
      <c r="Z265" s="693">
        <f>121000000</f>
        <v>121000000</v>
      </c>
      <c r="AA265" s="715" t="s">
        <v>431</v>
      </c>
    </row>
    <row r="266" spans="1:27" ht="72" customHeight="1" thickBot="1" x14ac:dyDescent="0.3">
      <c r="A266" s="47" t="s">
        <v>26</v>
      </c>
      <c r="B266" s="115" t="s">
        <v>428</v>
      </c>
      <c r="C266" s="49" t="s">
        <v>440</v>
      </c>
      <c r="D266" s="13">
        <v>148</v>
      </c>
      <c r="E266" s="572" t="s">
        <v>450</v>
      </c>
      <c r="F266" s="572" t="s">
        <v>451</v>
      </c>
      <c r="G266" s="573">
        <v>1</v>
      </c>
      <c r="H266" s="573" t="s">
        <v>31</v>
      </c>
      <c r="I266" s="573">
        <v>4</v>
      </c>
      <c r="J266" s="14">
        <v>1</v>
      </c>
      <c r="K266" s="827">
        <f t="shared" si="9"/>
        <v>0</v>
      </c>
      <c r="L266" s="863">
        <v>0</v>
      </c>
      <c r="M266" s="864">
        <v>0</v>
      </c>
      <c r="N266" s="864">
        <v>0</v>
      </c>
      <c r="O266" s="50"/>
      <c r="P266" s="864">
        <v>0</v>
      </c>
      <c r="Q266" s="50"/>
      <c r="R266" s="50"/>
      <c r="S266" s="865">
        <v>0</v>
      </c>
      <c r="T266" s="490">
        <v>1</v>
      </c>
      <c r="U266" s="491" t="s">
        <v>1369</v>
      </c>
      <c r="V266" s="492" t="s">
        <v>1191</v>
      </c>
      <c r="W266" s="689">
        <v>1</v>
      </c>
      <c r="X266" s="734">
        <v>43101</v>
      </c>
      <c r="Y266" s="742">
        <v>43465</v>
      </c>
      <c r="Z266" s="690">
        <v>0</v>
      </c>
      <c r="AA266" s="248" t="s">
        <v>431</v>
      </c>
    </row>
    <row r="267" spans="1:27" ht="42" customHeight="1" x14ac:dyDescent="0.25">
      <c r="A267" s="118" t="s">
        <v>26</v>
      </c>
      <c r="B267" s="102" t="s">
        <v>428</v>
      </c>
      <c r="C267" s="103" t="s">
        <v>452</v>
      </c>
      <c r="D267" s="58">
        <v>149</v>
      </c>
      <c r="E267" s="392" t="s">
        <v>453</v>
      </c>
      <c r="F267" s="392" t="s">
        <v>454</v>
      </c>
      <c r="G267" s="588">
        <v>50</v>
      </c>
      <c r="H267" s="588" t="s">
        <v>31</v>
      </c>
      <c r="I267" s="588">
        <v>200</v>
      </c>
      <c r="J267" s="59">
        <v>200</v>
      </c>
      <c r="K267" s="823">
        <f t="shared" si="9"/>
        <v>61600000</v>
      </c>
      <c r="L267" s="847">
        <v>36600000</v>
      </c>
      <c r="M267" s="848">
        <v>25000000</v>
      </c>
      <c r="N267" s="848">
        <v>0</v>
      </c>
      <c r="O267" s="875"/>
      <c r="P267" s="848">
        <v>0</v>
      </c>
      <c r="Q267" s="875"/>
      <c r="R267" s="875"/>
      <c r="S267" s="849">
        <v>0</v>
      </c>
      <c r="T267" s="497">
        <v>1</v>
      </c>
      <c r="U267" s="515" t="s">
        <v>1370</v>
      </c>
      <c r="V267" s="485" t="s">
        <v>59</v>
      </c>
      <c r="W267" s="486">
        <v>100</v>
      </c>
      <c r="X267" s="712">
        <v>43101</v>
      </c>
      <c r="Y267" s="749">
        <v>43465</v>
      </c>
      <c r="Z267" s="695">
        <v>30800000</v>
      </c>
      <c r="AA267" s="696" t="s">
        <v>431</v>
      </c>
    </row>
    <row r="268" spans="1:27" ht="42" customHeight="1" thickBot="1" x14ac:dyDescent="0.3">
      <c r="A268" s="121" t="s">
        <v>26</v>
      </c>
      <c r="B268" s="105" t="s">
        <v>428</v>
      </c>
      <c r="C268" s="106" t="s">
        <v>452</v>
      </c>
      <c r="D268" s="30">
        <v>149</v>
      </c>
      <c r="E268" s="579" t="s">
        <v>453</v>
      </c>
      <c r="F268" s="579" t="s">
        <v>454</v>
      </c>
      <c r="G268" s="589">
        <v>50</v>
      </c>
      <c r="H268" s="589" t="s">
        <v>31</v>
      </c>
      <c r="I268" s="589">
        <v>200</v>
      </c>
      <c r="J268" s="31">
        <v>200</v>
      </c>
      <c r="K268" s="824">
        <f t="shared" si="9"/>
        <v>0</v>
      </c>
      <c r="L268" s="852">
        <v>0</v>
      </c>
      <c r="M268" s="853">
        <v>0</v>
      </c>
      <c r="N268" s="853">
        <v>0</v>
      </c>
      <c r="O268" s="84"/>
      <c r="P268" s="853">
        <v>0</v>
      </c>
      <c r="Q268" s="84"/>
      <c r="R268" s="84"/>
      <c r="S268" s="855">
        <v>0</v>
      </c>
      <c r="T268" s="481"/>
      <c r="U268" s="511" t="s">
        <v>1370</v>
      </c>
      <c r="V268" s="482" t="s">
        <v>59</v>
      </c>
      <c r="W268" s="713">
        <v>100</v>
      </c>
      <c r="X268" s="714">
        <v>43101</v>
      </c>
      <c r="Y268" s="750">
        <v>43465</v>
      </c>
      <c r="Z268" s="702">
        <v>30800000</v>
      </c>
      <c r="AA268" s="703" t="s">
        <v>431</v>
      </c>
    </row>
    <row r="269" spans="1:27" ht="42" customHeight="1" x14ac:dyDescent="0.25">
      <c r="A269" s="401" t="s">
        <v>26</v>
      </c>
      <c r="B269" s="127" t="s">
        <v>428</v>
      </c>
      <c r="C269" s="72" t="s">
        <v>452</v>
      </c>
      <c r="D269" s="39">
        <v>150</v>
      </c>
      <c r="E269" s="220" t="s">
        <v>1468</v>
      </c>
      <c r="F269" s="220" t="s">
        <v>1469</v>
      </c>
      <c r="G269" s="583">
        <v>1</v>
      </c>
      <c r="H269" s="583" t="s">
        <v>31</v>
      </c>
      <c r="I269" s="583">
        <v>1</v>
      </c>
      <c r="J269" s="40">
        <v>0.3</v>
      </c>
      <c r="K269" s="825">
        <f t="shared" si="9"/>
        <v>161600000</v>
      </c>
      <c r="L269" s="856">
        <v>123600000</v>
      </c>
      <c r="M269" s="857">
        <v>38000000</v>
      </c>
      <c r="N269" s="857">
        <v>0</v>
      </c>
      <c r="O269" s="41"/>
      <c r="P269" s="857">
        <v>0</v>
      </c>
      <c r="Q269" s="41"/>
      <c r="R269" s="41"/>
      <c r="S269" s="859">
        <v>0</v>
      </c>
      <c r="T269" s="522">
        <v>1</v>
      </c>
      <c r="U269" s="523" t="s">
        <v>1371</v>
      </c>
      <c r="V269" s="501" t="s">
        <v>1150</v>
      </c>
      <c r="W269" s="704">
        <v>500</v>
      </c>
      <c r="X269" s="705">
        <v>43101</v>
      </c>
      <c r="Y269" s="744">
        <v>43465</v>
      </c>
      <c r="Z269" s="706">
        <v>30800000</v>
      </c>
      <c r="AA269" s="707" t="s">
        <v>431</v>
      </c>
    </row>
    <row r="270" spans="1:27" ht="42" customHeight="1" x14ac:dyDescent="0.25">
      <c r="A270" s="126" t="s">
        <v>26</v>
      </c>
      <c r="B270" s="95" t="s">
        <v>428</v>
      </c>
      <c r="C270" s="71" t="s">
        <v>452</v>
      </c>
      <c r="D270" s="20">
        <v>150</v>
      </c>
      <c r="E270" s="128" t="s">
        <v>1468</v>
      </c>
      <c r="F270" s="128" t="s">
        <v>1469</v>
      </c>
      <c r="G270" s="584"/>
      <c r="H270" s="584" t="s">
        <v>31</v>
      </c>
      <c r="I270" s="584">
        <v>1</v>
      </c>
      <c r="J270" s="21">
        <v>0.3</v>
      </c>
      <c r="K270" s="821">
        <f t="shared" si="9"/>
        <v>0</v>
      </c>
      <c r="L270" s="840">
        <v>0</v>
      </c>
      <c r="M270" s="841">
        <v>0</v>
      </c>
      <c r="N270" s="841">
        <v>0</v>
      </c>
      <c r="O270" s="51"/>
      <c r="P270" s="841">
        <v>0</v>
      </c>
      <c r="Q270" s="51"/>
      <c r="R270" s="51"/>
      <c r="S270" s="842">
        <v>0</v>
      </c>
      <c r="T270" s="478">
        <v>2</v>
      </c>
      <c r="U270" s="516" t="s">
        <v>1396</v>
      </c>
      <c r="V270" s="479" t="s">
        <v>59</v>
      </c>
      <c r="W270" s="488">
        <v>100</v>
      </c>
      <c r="X270" s="697">
        <v>43101</v>
      </c>
      <c r="Y270" s="744">
        <v>43465</v>
      </c>
      <c r="Z270" s="698">
        <v>100000000</v>
      </c>
      <c r="AA270" s="699" t="s">
        <v>431</v>
      </c>
    </row>
    <row r="271" spans="1:27" ht="42" customHeight="1" thickBot="1" x14ac:dyDescent="0.3">
      <c r="A271" s="403" t="s">
        <v>26</v>
      </c>
      <c r="B271" s="108" t="s">
        <v>428</v>
      </c>
      <c r="C271" s="109" t="s">
        <v>452</v>
      </c>
      <c r="D271" s="44">
        <v>150</v>
      </c>
      <c r="E271" s="277" t="s">
        <v>1468</v>
      </c>
      <c r="F271" s="277" t="s">
        <v>1469</v>
      </c>
      <c r="G271" s="587">
        <v>1</v>
      </c>
      <c r="H271" s="587" t="s">
        <v>31</v>
      </c>
      <c r="I271" s="587">
        <v>1</v>
      </c>
      <c r="J271" s="45">
        <v>0.3</v>
      </c>
      <c r="K271" s="822">
        <f t="shared" si="9"/>
        <v>0</v>
      </c>
      <c r="L271" s="844">
        <v>0</v>
      </c>
      <c r="M271" s="845">
        <v>0</v>
      </c>
      <c r="N271" s="845">
        <v>0</v>
      </c>
      <c r="O271" s="46"/>
      <c r="P271" s="845">
        <v>0</v>
      </c>
      <c r="Q271" s="46"/>
      <c r="R271" s="46"/>
      <c r="S271" s="846">
        <v>0</v>
      </c>
      <c r="T271" s="498">
        <v>3</v>
      </c>
      <c r="U271" s="518" t="s">
        <v>1372</v>
      </c>
      <c r="V271" s="708" t="s">
        <v>59</v>
      </c>
      <c r="W271" s="709">
        <v>100</v>
      </c>
      <c r="X271" s="710">
        <v>43101</v>
      </c>
      <c r="Y271" s="746">
        <v>43465</v>
      </c>
      <c r="Z271" s="711">
        <v>30800000</v>
      </c>
      <c r="AA271" s="725" t="s">
        <v>431</v>
      </c>
    </row>
    <row r="272" spans="1:27" ht="42" customHeight="1" x14ac:dyDescent="0.25">
      <c r="A272" s="118" t="s">
        <v>26</v>
      </c>
      <c r="B272" s="102" t="s">
        <v>428</v>
      </c>
      <c r="C272" s="103" t="s">
        <v>452</v>
      </c>
      <c r="D272" s="58">
        <v>151</v>
      </c>
      <c r="E272" s="129" t="s">
        <v>455</v>
      </c>
      <c r="F272" s="129" t="s">
        <v>456</v>
      </c>
      <c r="G272" s="588">
        <v>0</v>
      </c>
      <c r="H272" s="588" t="s">
        <v>35</v>
      </c>
      <c r="I272" s="588">
        <v>100</v>
      </c>
      <c r="J272" s="59">
        <v>100</v>
      </c>
      <c r="K272" s="823">
        <f t="shared" si="9"/>
        <v>221000000</v>
      </c>
      <c r="L272" s="847">
        <v>175000000</v>
      </c>
      <c r="M272" s="848">
        <v>46000000</v>
      </c>
      <c r="N272" s="848">
        <v>0</v>
      </c>
      <c r="O272" s="86"/>
      <c r="P272" s="848">
        <v>0</v>
      </c>
      <c r="Q272" s="86"/>
      <c r="R272" s="86"/>
      <c r="S272" s="849">
        <v>0</v>
      </c>
      <c r="T272" s="504">
        <v>1</v>
      </c>
      <c r="U272" s="515" t="s">
        <v>1373</v>
      </c>
      <c r="V272" s="515" t="s">
        <v>59</v>
      </c>
      <c r="W272" s="486">
        <v>100</v>
      </c>
      <c r="X272" s="694">
        <v>43101</v>
      </c>
      <c r="Y272" s="749">
        <v>43465</v>
      </c>
      <c r="Z272" s="695">
        <v>30800000</v>
      </c>
      <c r="AA272" s="696" t="s">
        <v>431</v>
      </c>
    </row>
    <row r="273" spans="1:27" ht="42" customHeight="1" x14ac:dyDescent="0.25">
      <c r="A273" s="126" t="s">
        <v>26</v>
      </c>
      <c r="B273" s="95" t="s">
        <v>428</v>
      </c>
      <c r="C273" s="71" t="s">
        <v>452</v>
      </c>
      <c r="D273" s="20">
        <v>151</v>
      </c>
      <c r="E273" s="128" t="s">
        <v>455</v>
      </c>
      <c r="F273" s="128" t="s">
        <v>456</v>
      </c>
      <c r="G273" s="584">
        <v>0</v>
      </c>
      <c r="H273" s="584" t="s">
        <v>35</v>
      </c>
      <c r="I273" s="584">
        <v>100</v>
      </c>
      <c r="J273" s="21">
        <v>100</v>
      </c>
      <c r="K273" s="821">
        <f t="shared" si="9"/>
        <v>0</v>
      </c>
      <c r="L273" s="840">
        <v>0</v>
      </c>
      <c r="M273" s="841">
        <v>0</v>
      </c>
      <c r="N273" s="841">
        <v>0</v>
      </c>
      <c r="O273" s="51"/>
      <c r="P273" s="841">
        <v>0</v>
      </c>
      <c r="Q273" s="51"/>
      <c r="R273" s="51"/>
      <c r="S273" s="842">
        <v>0</v>
      </c>
      <c r="T273" s="480">
        <v>2</v>
      </c>
      <c r="U273" s="516" t="s">
        <v>1374</v>
      </c>
      <c r="V273" s="516" t="s">
        <v>59</v>
      </c>
      <c r="W273" s="488">
        <v>100</v>
      </c>
      <c r="X273" s="700">
        <v>43101</v>
      </c>
      <c r="Y273" s="751">
        <v>43465</v>
      </c>
      <c r="Z273" s="698">
        <v>30800000</v>
      </c>
      <c r="AA273" s="699" t="s">
        <v>431</v>
      </c>
    </row>
    <row r="274" spans="1:27" ht="42" customHeight="1" x14ac:dyDescent="0.25">
      <c r="A274" s="126" t="s">
        <v>26</v>
      </c>
      <c r="B274" s="95" t="s">
        <v>428</v>
      </c>
      <c r="C274" s="71" t="s">
        <v>452</v>
      </c>
      <c r="D274" s="20">
        <v>151</v>
      </c>
      <c r="E274" s="128" t="s">
        <v>455</v>
      </c>
      <c r="F274" s="128" t="s">
        <v>456</v>
      </c>
      <c r="G274" s="584">
        <v>0</v>
      </c>
      <c r="H274" s="584" t="s">
        <v>35</v>
      </c>
      <c r="I274" s="584">
        <v>100</v>
      </c>
      <c r="J274" s="21">
        <v>100</v>
      </c>
      <c r="K274" s="821">
        <f t="shared" si="9"/>
        <v>0</v>
      </c>
      <c r="L274" s="840">
        <v>0</v>
      </c>
      <c r="M274" s="841">
        <v>0</v>
      </c>
      <c r="N274" s="841">
        <v>0</v>
      </c>
      <c r="O274" s="51"/>
      <c r="P274" s="841">
        <v>0</v>
      </c>
      <c r="Q274" s="51"/>
      <c r="R274" s="51"/>
      <c r="S274" s="842">
        <v>0</v>
      </c>
      <c r="T274" s="480">
        <v>3</v>
      </c>
      <c r="U274" s="516" t="s">
        <v>1375</v>
      </c>
      <c r="V274" s="516" t="s">
        <v>1150</v>
      </c>
      <c r="W274" s="480">
        <v>2</v>
      </c>
      <c r="X274" s="700">
        <v>43101</v>
      </c>
      <c r="Y274" s="752">
        <v>43465</v>
      </c>
      <c r="Z274" s="698">
        <v>8000000</v>
      </c>
      <c r="AA274" s="699" t="s">
        <v>431</v>
      </c>
    </row>
    <row r="275" spans="1:27" ht="33" customHeight="1" x14ac:dyDescent="0.25">
      <c r="A275" s="126" t="s">
        <v>26</v>
      </c>
      <c r="B275" s="95" t="s">
        <v>428</v>
      </c>
      <c r="C275" s="71" t="s">
        <v>452</v>
      </c>
      <c r="D275" s="20">
        <v>151</v>
      </c>
      <c r="E275" s="128" t="s">
        <v>455</v>
      </c>
      <c r="F275" s="128" t="s">
        <v>456</v>
      </c>
      <c r="G275" s="584">
        <v>0</v>
      </c>
      <c r="H275" s="584" t="s">
        <v>35</v>
      </c>
      <c r="I275" s="584">
        <v>100</v>
      </c>
      <c r="J275" s="21">
        <v>100</v>
      </c>
      <c r="K275" s="821">
        <f t="shared" si="9"/>
        <v>0</v>
      </c>
      <c r="L275" s="840">
        <v>0</v>
      </c>
      <c r="M275" s="841">
        <v>0</v>
      </c>
      <c r="N275" s="841">
        <v>0</v>
      </c>
      <c r="O275" s="51"/>
      <c r="P275" s="841">
        <v>0</v>
      </c>
      <c r="Q275" s="51"/>
      <c r="R275" s="51"/>
      <c r="S275" s="842">
        <v>0</v>
      </c>
      <c r="T275" s="480">
        <v>4</v>
      </c>
      <c r="U275" s="516" t="s">
        <v>1376</v>
      </c>
      <c r="V275" s="516" t="s">
        <v>1150</v>
      </c>
      <c r="W275" s="753">
        <v>1</v>
      </c>
      <c r="X275" s="697">
        <v>43101</v>
      </c>
      <c r="Y275" s="751">
        <v>43465</v>
      </c>
      <c r="Z275" s="698">
        <v>16000000</v>
      </c>
      <c r="AA275" s="699" t="s">
        <v>431</v>
      </c>
    </row>
    <row r="276" spans="1:27" ht="63" customHeight="1" x14ac:dyDescent="0.25">
      <c r="A276" s="126" t="s">
        <v>26</v>
      </c>
      <c r="B276" s="95" t="s">
        <v>428</v>
      </c>
      <c r="C276" s="71" t="s">
        <v>452</v>
      </c>
      <c r="D276" s="20">
        <v>151</v>
      </c>
      <c r="E276" s="128" t="s">
        <v>455</v>
      </c>
      <c r="F276" s="128" t="s">
        <v>456</v>
      </c>
      <c r="G276" s="584">
        <v>0</v>
      </c>
      <c r="H276" s="584" t="s">
        <v>35</v>
      </c>
      <c r="I276" s="584">
        <v>100</v>
      </c>
      <c r="J276" s="21">
        <v>100</v>
      </c>
      <c r="K276" s="821">
        <f t="shared" si="9"/>
        <v>0</v>
      </c>
      <c r="L276" s="840">
        <v>0</v>
      </c>
      <c r="M276" s="841">
        <v>0</v>
      </c>
      <c r="N276" s="841">
        <v>0</v>
      </c>
      <c r="O276" s="51"/>
      <c r="P276" s="841">
        <v>0</v>
      </c>
      <c r="Q276" s="51"/>
      <c r="R276" s="51"/>
      <c r="S276" s="842">
        <v>0</v>
      </c>
      <c r="T276" s="480">
        <v>5</v>
      </c>
      <c r="U276" s="516" t="s">
        <v>1377</v>
      </c>
      <c r="V276" s="516" t="s">
        <v>1150</v>
      </c>
      <c r="W276" s="487">
        <v>1</v>
      </c>
      <c r="X276" s="697">
        <v>43101</v>
      </c>
      <c r="Y276" s="700">
        <v>43183</v>
      </c>
      <c r="Z276" s="698">
        <v>19800000</v>
      </c>
      <c r="AA276" s="699" t="s">
        <v>431</v>
      </c>
    </row>
    <row r="277" spans="1:27" ht="63" customHeight="1" x14ac:dyDescent="0.25">
      <c r="A277" s="126" t="s">
        <v>26</v>
      </c>
      <c r="B277" s="95" t="s">
        <v>428</v>
      </c>
      <c r="C277" s="71" t="s">
        <v>452</v>
      </c>
      <c r="D277" s="20">
        <v>151</v>
      </c>
      <c r="E277" s="128" t="s">
        <v>455</v>
      </c>
      <c r="F277" s="128" t="s">
        <v>456</v>
      </c>
      <c r="G277" s="584">
        <v>0</v>
      </c>
      <c r="H277" s="584" t="s">
        <v>35</v>
      </c>
      <c r="I277" s="584">
        <v>100</v>
      </c>
      <c r="J277" s="21">
        <v>100</v>
      </c>
      <c r="K277" s="821">
        <f t="shared" si="9"/>
        <v>0</v>
      </c>
      <c r="L277" s="840">
        <v>0</v>
      </c>
      <c r="M277" s="841">
        <v>0</v>
      </c>
      <c r="N277" s="841">
        <v>0</v>
      </c>
      <c r="O277" s="51"/>
      <c r="P277" s="841">
        <v>0</v>
      </c>
      <c r="Q277" s="51"/>
      <c r="R277" s="51"/>
      <c r="S277" s="842">
        <v>0</v>
      </c>
      <c r="T277" s="480">
        <v>6</v>
      </c>
      <c r="U277" s="516" t="s">
        <v>1378</v>
      </c>
      <c r="V277" s="516" t="s">
        <v>59</v>
      </c>
      <c r="W277" s="753">
        <v>1</v>
      </c>
      <c r="X277" s="697">
        <v>43101</v>
      </c>
      <c r="Y277" s="700" t="s">
        <v>1808</v>
      </c>
      <c r="Z277" s="698">
        <v>3600000</v>
      </c>
      <c r="AA277" s="699" t="s">
        <v>431</v>
      </c>
    </row>
    <row r="278" spans="1:27" ht="45" customHeight="1" x14ac:dyDescent="0.25">
      <c r="A278" s="126" t="s">
        <v>26</v>
      </c>
      <c r="B278" s="95" t="s">
        <v>428</v>
      </c>
      <c r="C278" s="71" t="s">
        <v>452</v>
      </c>
      <c r="D278" s="20">
        <v>151</v>
      </c>
      <c r="E278" s="128" t="s">
        <v>455</v>
      </c>
      <c r="F278" s="128" t="s">
        <v>456</v>
      </c>
      <c r="G278" s="584">
        <v>0</v>
      </c>
      <c r="H278" s="584" t="s">
        <v>35</v>
      </c>
      <c r="I278" s="584">
        <v>100</v>
      </c>
      <c r="J278" s="21">
        <v>100</v>
      </c>
      <c r="K278" s="821">
        <f t="shared" si="9"/>
        <v>0</v>
      </c>
      <c r="L278" s="840">
        <v>0</v>
      </c>
      <c r="M278" s="841">
        <v>0</v>
      </c>
      <c r="N278" s="841">
        <v>0</v>
      </c>
      <c r="O278" s="51"/>
      <c r="P278" s="841">
        <v>0</v>
      </c>
      <c r="Q278" s="51"/>
      <c r="R278" s="51"/>
      <c r="S278" s="842">
        <v>0</v>
      </c>
      <c r="T278" s="480">
        <v>7</v>
      </c>
      <c r="U278" s="516" t="s">
        <v>1379</v>
      </c>
      <c r="V278" s="516" t="s">
        <v>59</v>
      </c>
      <c r="W278" s="487">
        <v>100</v>
      </c>
      <c r="X278" s="697">
        <v>43101</v>
      </c>
      <c r="Y278" s="751">
        <v>43462</v>
      </c>
      <c r="Z278" s="698">
        <v>5000000</v>
      </c>
      <c r="AA278" s="699" t="s">
        <v>431</v>
      </c>
    </row>
    <row r="279" spans="1:27" ht="45" customHeight="1" x14ac:dyDescent="0.25">
      <c r="A279" s="126" t="s">
        <v>26</v>
      </c>
      <c r="B279" s="95" t="s">
        <v>428</v>
      </c>
      <c r="C279" s="71" t="s">
        <v>452</v>
      </c>
      <c r="D279" s="20">
        <v>151</v>
      </c>
      <c r="E279" s="128" t="s">
        <v>455</v>
      </c>
      <c r="F279" s="128" t="s">
        <v>456</v>
      </c>
      <c r="G279" s="584">
        <v>0</v>
      </c>
      <c r="H279" s="584" t="s">
        <v>35</v>
      </c>
      <c r="I279" s="584">
        <v>100</v>
      </c>
      <c r="J279" s="21">
        <v>100</v>
      </c>
      <c r="K279" s="821">
        <f t="shared" si="9"/>
        <v>0</v>
      </c>
      <c r="L279" s="840">
        <v>0</v>
      </c>
      <c r="M279" s="841">
        <v>0</v>
      </c>
      <c r="N279" s="841">
        <v>0</v>
      </c>
      <c r="O279" s="51"/>
      <c r="P279" s="841">
        <v>0</v>
      </c>
      <c r="Q279" s="51"/>
      <c r="R279" s="51"/>
      <c r="S279" s="842">
        <v>0</v>
      </c>
      <c r="T279" s="480">
        <v>8</v>
      </c>
      <c r="U279" s="516" t="s">
        <v>1380</v>
      </c>
      <c r="V279" s="516" t="s">
        <v>59</v>
      </c>
      <c r="W279" s="487"/>
      <c r="X279" s="697">
        <v>43101</v>
      </c>
      <c r="Y279" s="751">
        <v>43462</v>
      </c>
      <c r="Z279" s="698">
        <v>7000000</v>
      </c>
      <c r="AA279" s="699" t="s">
        <v>431</v>
      </c>
    </row>
    <row r="280" spans="1:27" ht="45" customHeight="1" thickBot="1" x14ac:dyDescent="0.3">
      <c r="A280" s="121" t="s">
        <v>26</v>
      </c>
      <c r="B280" s="105" t="s">
        <v>428</v>
      </c>
      <c r="C280" s="106" t="s">
        <v>452</v>
      </c>
      <c r="D280" s="30">
        <v>151</v>
      </c>
      <c r="E280" s="590" t="s">
        <v>455</v>
      </c>
      <c r="F280" s="590" t="s">
        <v>456</v>
      </c>
      <c r="G280" s="589">
        <v>0</v>
      </c>
      <c r="H280" s="589" t="s">
        <v>35</v>
      </c>
      <c r="I280" s="589">
        <v>100</v>
      </c>
      <c r="J280" s="31">
        <v>100</v>
      </c>
      <c r="K280" s="824">
        <f t="shared" si="9"/>
        <v>0</v>
      </c>
      <c r="L280" s="852">
        <v>0</v>
      </c>
      <c r="M280" s="853">
        <v>0</v>
      </c>
      <c r="N280" s="853">
        <v>0</v>
      </c>
      <c r="O280" s="84"/>
      <c r="P280" s="853">
        <v>0</v>
      </c>
      <c r="Q280" s="84"/>
      <c r="R280" s="84"/>
      <c r="S280" s="855">
        <v>0</v>
      </c>
      <c r="T280" s="505">
        <v>9</v>
      </c>
      <c r="U280" s="511" t="s">
        <v>1381</v>
      </c>
      <c r="V280" s="511" t="s">
        <v>59</v>
      </c>
      <c r="W280" s="489"/>
      <c r="X280" s="714">
        <v>43101</v>
      </c>
      <c r="Y280" s="714">
        <v>43465</v>
      </c>
      <c r="Z280" s="702">
        <v>100000000</v>
      </c>
      <c r="AA280" s="703" t="s">
        <v>431</v>
      </c>
    </row>
    <row r="281" spans="1:27" ht="63" customHeight="1" x14ac:dyDescent="0.25">
      <c r="A281" s="401" t="s">
        <v>26</v>
      </c>
      <c r="B281" s="127" t="s">
        <v>428</v>
      </c>
      <c r="C281" s="72" t="s">
        <v>452</v>
      </c>
      <c r="D281" s="39">
        <v>152</v>
      </c>
      <c r="E281" s="220" t="s">
        <v>457</v>
      </c>
      <c r="F281" s="220" t="s">
        <v>458</v>
      </c>
      <c r="G281" s="583">
        <v>1</v>
      </c>
      <c r="H281" s="583" t="s">
        <v>31</v>
      </c>
      <c r="I281" s="583">
        <v>4</v>
      </c>
      <c r="J281" s="40">
        <v>1</v>
      </c>
      <c r="K281" s="825">
        <f t="shared" si="9"/>
        <v>69300000</v>
      </c>
      <c r="L281" s="856">
        <v>19300000</v>
      </c>
      <c r="M281" s="857">
        <v>50000000</v>
      </c>
      <c r="N281" s="857">
        <v>0</v>
      </c>
      <c r="O281" s="41"/>
      <c r="P281" s="857">
        <v>0</v>
      </c>
      <c r="Q281" s="41"/>
      <c r="R281" s="41"/>
      <c r="S281" s="859">
        <v>0</v>
      </c>
      <c r="T281" s="522">
        <v>1</v>
      </c>
      <c r="U281" s="523" t="s">
        <v>1382</v>
      </c>
      <c r="V281" s="501" t="s">
        <v>1150</v>
      </c>
      <c r="W281" s="704">
        <v>4</v>
      </c>
      <c r="X281" s="755">
        <v>43101</v>
      </c>
      <c r="Y281" s="751">
        <v>43462</v>
      </c>
      <c r="Z281" s="706">
        <v>38500000</v>
      </c>
      <c r="AA281" s="707" t="s">
        <v>431</v>
      </c>
    </row>
    <row r="282" spans="1:27" ht="63" customHeight="1" thickBot="1" x14ac:dyDescent="0.3">
      <c r="A282" s="121" t="s">
        <v>26</v>
      </c>
      <c r="B282" s="105" t="s">
        <v>428</v>
      </c>
      <c r="C282" s="106" t="s">
        <v>452</v>
      </c>
      <c r="D282" s="30">
        <v>152</v>
      </c>
      <c r="E282" s="590" t="s">
        <v>457</v>
      </c>
      <c r="F282" s="590" t="s">
        <v>458</v>
      </c>
      <c r="G282" s="589">
        <v>1</v>
      </c>
      <c r="H282" s="589" t="s">
        <v>31</v>
      </c>
      <c r="I282" s="589">
        <v>4</v>
      </c>
      <c r="J282" s="31">
        <v>1</v>
      </c>
      <c r="K282" s="824">
        <f t="shared" si="9"/>
        <v>0</v>
      </c>
      <c r="L282" s="852">
        <v>0</v>
      </c>
      <c r="M282" s="853">
        <v>0</v>
      </c>
      <c r="N282" s="853">
        <v>0</v>
      </c>
      <c r="O282" s="854"/>
      <c r="P282" s="853">
        <v>0</v>
      </c>
      <c r="Q282" s="854"/>
      <c r="R282" s="854"/>
      <c r="S282" s="855">
        <v>0</v>
      </c>
      <c r="T282" s="481">
        <v>2</v>
      </c>
      <c r="U282" s="511" t="s">
        <v>1383</v>
      </c>
      <c r="V282" s="482" t="s">
        <v>59</v>
      </c>
      <c r="W282" s="713">
        <v>100</v>
      </c>
      <c r="X282" s="701">
        <v>43101</v>
      </c>
      <c r="Y282" s="750">
        <v>43462</v>
      </c>
      <c r="Z282" s="702">
        <v>30800000</v>
      </c>
      <c r="AA282" s="703" t="s">
        <v>431</v>
      </c>
    </row>
    <row r="283" spans="1:27" ht="81.75" customHeight="1" thickBot="1" x14ac:dyDescent="0.3">
      <c r="A283" s="401" t="s">
        <v>26</v>
      </c>
      <c r="B283" s="127" t="s">
        <v>428</v>
      </c>
      <c r="C283" s="72" t="s">
        <v>452</v>
      </c>
      <c r="D283" s="39">
        <v>153</v>
      </c>
      <c r="E283" s="582" t="s">
        <v>459</v>
      </c>
      <c r="F283" s="582" t="s">
        <v>460</v>
      </c>
      <c r="G283" s="583">
        <v>12000</v>
      </c>
      <c r="H283" s="583" t="s">
        <v>31</v>
      </c>
      <c r="I283" s="583">
        <v>36000</v>
      </c>
      <c r="J283" s="40">
        <v>9000</v>
      </c>
      <c r="K283" s="825">
        <f t="shared" si="9"/>
        <v>429600000</v>
      </c>
      <c r="L283" s="856">
        <v>78800000</v>
      </c>
      <c r="M283" s="857">
        <v>100000000</v>
      </c>
      <c r="N283" s="857">
        <v>250800000</v>
      </c>
      <c r="O283" s="41"/>
      <c r="P283" s="857">
        <v>0</v>
      </c>
      <c r="Q283" s="41"/>
      <c r="R283" s="41"/>
      <c r="S283" s="859">
        <v>0</v>
      </c>
      <c r="T283" s="522">
        <v>1</v>
      </c>
      <c r="U283" s="523" t="s">
        <v>1384</v>
      </c>
      <c r="V283" s="501" t="s">
        <v>1150</v>
      </c>
      <c r="W283" s="704">
        <v>14226</v>
      </c>
      <c r="X283" s="755">
        <v>43101</v>
      </c>
      <c r="Y283" s="714">
        <v>43465</v>
      </c>
      <c r="Z283" s="706">
        <v>396000000</v>
      </c>
      <c r="AA283" s="707" t="s">
        <v>431</v>
      </c>
    </row>
    <row r="284" spans="1:27" ht="45" customHeight="1" x14ac:dyDescent="0.25">
      <c r="A284" s="126" t="s">
        <v>26</v>
      </c>
      <c r="B284" s="95" t="s">
        <v>428</v>
      </c>
      <c r="C284" s="71" t="s">
        <v>452</v>
      </c>
      <c r="D284" s="20">
        <v>153</v>
      </c>
      <c r="E284" s="107" t="s">
        <v>459</v>
      </c>
      <c r="F284" s="107" t="s">
        <v>460</v>
      </c>
      <c r="G284" s="584">
        <v>12000</v>
      </c>
      <c r="H284" s="584" t="s">
        <v>31</v>
      </c>
      <c r="I284" s="584">
        <v>36000</v>
      </c>
      <c r="J284" s="21">
        <v>9000</v>
      </c>
      <c r="K284" s="821">
        <f t="shared" si="9"/>
        <v>0</v>
      </c>
      <c r="L284" s="840">
        <v>0</v>
      </c>
      <c r="M284" s="841">
        <v>0</v>
      </c>
      <c r="N284" s="841">
        <v>0</v>
      </c>
      <c r="O284" s="51"/>
      <c r="P284" s="841">
        <v>0</v>
      </c>
      <c r="Q284" s="51"/>
      <c r="R284" s="51"/>
      <c r="S284" s="842">
        <v>0</v>
      </c>
      <c r="T284" s="478">
        <v>2</v>
      </c>
      <c r="U284" s="516" t="s">
        <v>1385</v>
      </c>
      <c r="V284" s="479" t="s">
        <v>59</v>
      </c>
      <c r="W284" s="488">
        <v>1</v>
      </c>
      <c r="X284" s="697">
        <v>43101</v>
      </c>
      <c r="Y284" s="751">
        <v>43462</v>
      </c>
      <c r="Z284" s="698">
        <f>23600000-600</f>
        <v>23599400</v>
      </c>
      <c r="AA284" s="699" t="s">
        <v>431</v>
      </c>
    </row>
    <row r="285" spans="1:27" ht="45" customHeight="1" thickBot="1" x14ac:dyDescent="0.3">
      <c r="A285" s="403" t="s">
        <v>26</v>
      </c>
      <c r="B285" s="108" t="s">
        <v>428</v>
      </c>
      <c r="C285" s="109" t="s">
        <v>452</v>
      </c>
      <c r="D285" s="44">
        <v>153</v>
      </c>
      <c r="E285" s="586" t="s">
        <v>459</v>
      </c>
      <c r="F285" s="586" t="s">
        <v>460</v>
      </c>
      <c r="G285" s="587">
        <v>12000</v>
      </c>
      <c r="H285" s="587" t="s">
        <v>31</v>
      </c>
      <c r="I285" s="587">
        <v>36000</v>
      </c>
      <c r="J285" s="45">
        <v>9000</v>
      </c>
      <c r="K285" s="824">
        <f t="shared" si="9"/>
        <v>0</v>
      </c>
      <c r="L285" s="852">
        <v>0</v>
      </c>
      <c r="M285" s="853">
        <v>0</v>
      </c>
      <c r="N285" s="853">
        <v>0</v>
      </c>
      <c r="O285" s="84"/>
      <c r="P285" s="853">
        <v>0</v>
      </c>
      <c r="Q285" s="84"/>
      <c r="R285" s="84"/>
      <c r="S285" s="855">
        <v>0</v>
      </c>
      <c r="T285" s="481">
        <v>3</v>
      </c>
      <c r="U285" s="518" t="s">
        <v>1386</v>
      </c>
      <c r="V285" s="708" t="s">
        <v>59</v>
      </c>
      <c r="W285" s="709">
        <v>1</v>
      </c>
      <c r="X285" s="710">
        <v>43101</v>
      </c>
      <c r="Y285" s="751">
        <v>43462</v>
      </c>
      <c r="Z285" s="711">
        <v>10000000</v>
      </c>
      <c r="AA285" s="725" t="s">
        <v>431</v>
      </c>
    </row>
    <row r="286" spans="1:27" ht="45" customHeight="1" thickBot="1" x14ac:dyDescent="0.3">
      <c r="A286" s="47" t="s">
        <v>26</v>
      </c>
      <c r="B286" s="115" t="s">
        <v>428</v>
      </c>
      <c r="C286" s="4" t="s">
        <v>452</v>
      </c>
      <c r="D286" s="13">
        <v>154</v>
      </c>
      <c r="E286" s="572" t="s">
        <v>1470</v>
      </c>
      <c r="F286" s="572" t="s">
        <v>461</v>
      </c>
      <c r="G286" s="573">
        <v>96</v>
      </c>
      <c r="H286" s="573" t="s">
        <v>31</v>
      </c>
      <c r="I286" s="573">
        <v>384</v>
      </c>
      <c r="J286" s="14">
        <v>96</v>
      </c>
      <c r="K286" s="827">
        <f t="shared" si="9"/>
        <v>50400000</v>
      </c>
      <c r="L286" s="863">
        <v>50400000</v>
      </c>
      <c r="M286" s="864">
        <v>0</v>
      </c>
      <c r="N286" s="864">
        <v>0</v>
      </c>
      <c r="O286" s="50"/>
      <c r="P286" s="864">
        <v>0</v>
      </c>
      <c r="Q286" s="50"/>
      <c r="R286" s="50"/>
      <c r="S286" s="865">
        <v>0</v>
      </c>
      <c r="T286" s="490">
        <v>1</v>
      </c>
      <c r="U286" s="491" t="s">
        <v>1387</v>
      </c>
      <c r="V286" s="492" t="s">
        <v>1150</v>
      </c>
      <c r="W286" s="689">
        <v>12</v>
      </c>
      <c r="X286" s="734">
        <v>43101</v>
      </c>
      <c r="Y286" s="714">
        <v>43465</v>
      </c>
      <c r="Z286" s="690">
        <v>50400000</v>
      </c>
      <c r="AA286" s="248" t="s">
        <v>431</v>
      </c>
    </row>
    <row r="287" spans="1:27" ht="63" customHeight="1" x14ac:dyDescent="0.25">
      <c r="A287" s="401" t="s">
        <v>26</v>
      </c>
      <c r="B287" s="127" t="s">
        <v>428</v>
      </c>
      <c r="C287" s="72" t="s">
        <v>452</v>
      </c>
      <c r="D287" s="39">
        <v>155</v>
      </c>
      <c r="E287" s="582" t="s">
        <v>1471</v>
      </c>
      <c r="F287" s="582" t="s">
        <v>462</v>
      </c>
      <c r="G287" s="583">
        <v>95</v>
      </c>
      <c r="H287" s="583" t="s">
        <v>35</v>
      </c>
      <c r="I287" s="583">
        <v>95</v>
      </c>
      <c r="J287" s="40">
        <v>95</v>
      </c>
      <c r="K287" s="825">
        <f t="shared" si="9"/>
        <v>27000000</v>
      </c>
      <c r="L287" s="856">
        <v>17000000</v>
      </c>
      <c r="M287" s="857">
        <v>10000000</v>
      </c>
      <c r="N287" s="857">
        <v>0</v>
      </c>
      <c r="O287" s="41"/>
      <c r="P287" s="857">
        <v>0</v>
      </c>
      <c r="Q287" s="41"/>
      <c r="R287" s="41"/>
      <c r="S287" s="859">
        <v>0</v>
      </c>
      <c r="T287" s="522">
        <v>1</v>
      </c>
      <c r="U287" s="523" t="s">
        <v>1388</v>
      </c>
      <c r="V287" s="501" t="s">
        <v>1150</v>
      </c>
      <c r="W287" s="704">
        <v>103</v>
      </c>
      <c r="X287" s="755">
        <v>43101</v>
      </c>
      <c r="Y287" s="751">
        <v>43462</v>
      </c>
      <c r="Z287" s="706">
        <v>27000000</v>
      </c>
      <c r="AA287" s="707" t="s">
        <v>431</v>
      </c>
    </row>
    <row r="288" spans="1:27" ht="45" customHeight="1" thickBot="1" x14ac:dyDescent="0.3">
      <c r="A288" s="403" t="s">
        <v>26</v>
      </c>
      <c r="B288" s="108" t="s">
        <v>428</v>
      </c>
      <c r="C288" s="109" t="s">
        <v>452</v>
      </c>
      <c r="D288" s="44">
        <v>156</v>
      </c>
      <c r="E288" s="586" t="s">
        <v>463</v>
      </c>
      <c r="F288" s="586" t="s">
        <v>464</v>
      </c>
      <c r="G288" s="587">
        <v>120</v>
      </c>
      <c r="H288" s="587" t="s">
        <v>31</v>
      </c>
      <c r="I288" s="587">
        <v>360</v>
      </c>
      <c r="J288" s="45">
        <v>90</v>
      </c>
      <c r="K288" s="822">
        <f t="shared" si="9"/>
        <v>25000000</v>
      </c>
      <c r="L288" s="844">
        <v>15000000</v>
      </c>
      <c r="M288" s="845">
        <v>10000000</v>
      </c>
      <c r="N288" s="845">
        <v>0</v>
      </c>
      <c r="O288" s="46"/>
      <c r="P288" s="845">
        <v>0</v>
      </c>
      <c r="Q288" s="46"/>
      <c r="R288" s="46"/>
      <c r="S288" s="846">
        <v>0</v>
      </c>
      <c r="T288" s="498">
        <v>1</v>
      </c>
      <c r="U288" s="518" t="s">
        <v>1389</v>
      </c>
      <c r="V288" s="708" t="s">
        <v>1150</v>
      </c>
      <c r="W288" s="709">
        <v>240</v>
      </c>
      <c r="X288" s="745">
        <v>43101</v>
      </c>
      <c r="Y288" s="750">
        <v>43462</v>
      </c>
      <c r="Z288" s="711">
        <v>25000000</v>
      </c>
      <c r="AA288" s="725" t="s">
        <v>431</v>
      </c>
    </row>
    <row r="289" spans="1:27" ht="45" customHeight="1" x14ac:dyDescent="0.25">
      <c r="A289" s="118" t="s">
        <v>26</v>
      </c>
      <c r="B289" s="102" t="s">
        <v>428</v>
      </c>
      <c r="C289" s="103" t="s">
        <v>452</v>
      </c>
      <c r="D289" s="58">
        <v>157</v>
      </c>
      <c r="E289" s="129" t="s">
        <v>1472</v>
      </c>
      <c r="F289" s="129" t="s">
        <v>1473</v>
      </c>
      <c r="G289" s="588">
        <v>182</v>
      </c>
      <c r="H289" s="588" t="s">
        <v>31</v>
      </c>
      <c r="I289" s="588">
        <v>800</v>
      </c>
      <c r="J289" s="59">
        <v>200</v>
      </c>
      <c r="K289" s="823">
        <f t="shared" si="9"/>
        <v>49000000</v>
      </c>
      <c r="L289" s="847">
        <v>39000000</v>
      </c>
      <c r="M289" s="848">
        <v>10000000</v>
      </c>
      <c r="N289" s="848">
        <v>0</v>
      </c>
      <c r="O289" s="86"/>
      <c r="P289" s="848">
        <v>0</v>
      </c>
      <c r="Q289" s="86"/>
      <c r="R289" s="86"/>
      <c r="S289" s="849">
        <v>0</v>
      </c>
      <c r="T289" s="504">
        <v>1</v>
      </c>
      <c r="U289" s="515" t="s">
        <v>1390</v>
      </c>
      <c r="V289" s="485" t="s">
        <v>1150</v>
      </c>
      <c r="W289" s="486">
        <v>200</v>
      </c>
      <c r="X289" s="694">
        <v>43101</v>
      </c>
      <c r="Y289" s="744">
        <v>43462</v>
      </c>
      <c r="Z289" s="695">
        <v>29000000</v>
      </c>
      <c r="AA289" s="696" t="s">
        <v>431</v>
      </c>
    </row>
    <row r="290" spans="1:27" ht="45" customHeight="1" x14ac:dyDescent="0.25">
      <c r="A290" s="126" t="s">
        <v>26</v>
      </c>
      <c r="B290" s="95" t="s">
        <v>428</v>
      </c>
      <c r="C290" s="71" t="s">
        <v>452</v>
      </c>
      <c r="D290" s="20">
        <v>157</v>
      </c>
      <c r="E290" s="128" t="s">
        <v>1472</v>
      </c>
      <c r="F290" s="128" t="s">
        <v>1473</v>
      </c>
      <c r="G290" s="584">
        <v>182</v>
      </c>
      <c r="H290" s="584" t="s">
        <v>31</v>
      </c>
      <c r="I290" s="584">
        <v>800</v>
      </c>
      <c r="J290" s="21">
        <v>200</v>
      </c>
      <c r="K290" s="821">
        <f t="shared" si="9"/>
        <v>0</v>
      </c>
      <c r="L290" s="840">
        <v>0</v>
      </c>
      <c r="M290" s="841">
        <v>0</v>
      </c>
      <c r="N290" s="841">
        <v>0</v>
      </c>
      <c r="O290" s="51"/>
      <c r="P290" s="841">
        <v>0</v>
      </c>
      <c r="Q290" s="51"/>
      <c r="R290" s="51"/>
      <c r="S290" s="842">
        <v>0</v>
      </c>
      <c r="T290" s="480">
        <v>2</v>
      </c>
      <c r="U290" s="516" t="s">
        <v>1391</v>
      </c>
      <c r="V290" s="479" t="s">
        <v>1150</v>
      </c>
      <c r="W290" s="488"/>
      <c r="X290" s="697">
        <v>43101</v>
      </c>
      <c r="Y290" s="751">
        <v>43462</v>
      </c>
      <c r="Z290" s="698">
        <v>10000000</v>
      </c>
      <c r="AA290" s="699" t="s">
        <v>431</v>
      </c>
    </row>
    <row r="291" spans="1:27" ht="45" customHeight="1" thickBot="1" x14ac:dyDescent="0.3">
      <c r="A291" s="121" t="s">
        <v>26</v>
      </c>
      <c r="B291" s="105" t="s">
        <v>428</v>
      </c>
      <c r="C291" s="106" t="s">
        <v>452</v>
      </c>
      <c r="D291" s="30">
        <v>157</v>
      </c>
      <c r="E291" s="590" t="s">
        <v>1472</v>
      </c>
      <c r="F291" s="590" t="s">
        <v>1473</v>
      </c>
      <c r="G291" s="589">
        <v>182</v>
      </c>
      <c r="H291" s="589" t="s">
        <v>31</v>
      </c>
      <c r="I291" s="589">
        <v>800</v>
      </c>
      <c r="J291" s="31">
        <v>200</v>
      </c>
      <c r="K291" s="824">
        <f t="shared" si="9"/>
        <v>0</v>
      </c>
      <c r="L291" s="852">
        <v>0</v>
      </c>
      <c r="M291" s="853">
        <v>0</v>
      </c>
      <c r="N291" s="853">
        <v>0</v>
      </c>
      <c r="O291" s="84"/>
      <c r="P291" s="853">
        <v>0</v>
      </c>
      <c r="Q291" s="84"/>
      <c r="R291" s="84"/>
      <c r="S291" s="855">
        <v>0</v>
      </c>
      <c r="T291" s="505">
        <v>3</v>
      </c>
      <c r="U291" s="511" t="s">
        <v>1474</v>
      </c>
      <c r="V291" s="482" t="s">
        <v>1150</v>
      </c>
      <c r="W291" s="713"/>
      <c r="X291" s="714">
        <v>43101</v>
      </c>
      <c r="Y291" s="750">
        <v>43462</v>
      </c>
      <c r="Z291" s="702">
        <v>10000000</v>
      </c>
      <c r="AA291" s="703" t="s">
        <v>431</v>
      </c>
    </row>
    <row r="292" spans="1:27" ht="63" customHeight="1" thickBot="1" x14ac:dyDescent="0.3">
      <c r="A292" s="378" t="s">
        <v>26</v>
      </c>
      <c r="B292" s="135" t="s">
        <v>465</v>
      </c>
      <c r="C292" s="136" t="s">
        <v>466</v>
      </c>
      <c r="D292" s="137">
        <v>158</v>
      </c>
      <c r="E292" s="73" t="s">
        <v>467</v>
      </c>
      <c r="F292" s="574" t="s">
        <v>468</v>
      </c>
      <c r="G292" s="595">
        <v>0</v>
      </c>
      <c r="H292" s="595" t="s">
        <v>31</v>
      </c>
      <c r="I292" s="595">
        <v>700</v>
      </c>
      <c r="J292" s="138">
        <v>300</v>
      </c>
      <c r="K292" s="826">
        <f t="shared" si="9"/>
        <v>500000000</v>
      </c>
      <c r="L292" s="860">
        <v>500000000</v>
      </c>
      <c r="M292" s="861">
        <v>0</v>
      </c>
      <c r="N292" s="861">
        <v>0</v>
      </c>
      <c r="O292" s="76"/>
      <c r="P292" s="861">
        <v>0</v>
      </c>
      <c r="Q292" s="76"/>
      <c r="R292" s="76"/>
      <c r="S292" s="862">
        <v>0</v>
      </c>
      <c r="T292" s="463">
        <v>1</v>
      </c>
      <c r="U292" s="510" t="s">
        <v>469</v>
      </c>
      <c r="V292" s="503" t="s">
        <v>1214</v>
      </c>
      <c r="W292" s="801">
        <v>574</v>
      </c>
      <c r="X292" s="692">
        <v>43101</v>
      </c>
      <c r="Y292" s="692">
        <v>43465</v>
      </c>
      <c r="Z292" s="693">
        <v>500000000</v>
      </c>
      <c r="AA292" s="715" t="s">
        <v>470</v>
      </c>
    </row>
    <row r="293" spans="1:27" ht="48.75" customHeight="1" x14ac:dyDescent="0.25">
      <c r="A293" s="405" t="s">
        <v>26</v>
      </c>
      <c r="B293" s="406" t="s">
        <v>465</v>
      </c>
      <c r="C293" s="407" t="s">
        <v>466</v>
      </c>
      <c r="D293" s="408">
        <v>159</v>
      </c>
      <c r="E293" s="380" t="s">
        <v>1475</v>
      </c>
      <c r="F293" s="392" t="s">
        <v>471</v>
      </c>
      <c r="G293" s="618">
        <v>111</v>
      </c>
      <c r="H293" s="618" t="s">
        <v>31</v>
      </c>
      <c r="I293" s="618">
        <v>120</v>
      </c>
      <c r="J293" s="409">
        <v>19</v>
      </c>
      <c r="K293" s="823">
        <f t="shared" si="9"/>
        <v>210000000</v>
      </c>
      <c r="L293" s="847">
        <v>210000000</v>
      </c>
      <c r="M293" s="848">
        <v>0</v>
      </c>
      <c r="N293" s="848">
        <v>0</v>
      </c>
      <c r="O293" s="878"/>
      <c r="P293" s="848">
        <v>0</v>
      </c>
      <c r="Q293" s="878"/>
      <c r="R293" s="878"/>
      <c r="S293" s="849">
        <v>0</v>
      </c>
      <c r="T293" s="504">
        <v>1</v>
      </c>
      <c r="U293" s="515" t="s">
        <v>1476</v>
      </c>
      <c r="V293" s="792" t="s">
        <v>1214</v>
      </c>
      <c r="W293" s="528">
        <v>20</v>
      </c>
      <c r="X293" s="712">
        <v>43101</v>
      </c>
      <c r="Y293" s="712">
        <v>43465</v>
      </c>
      <c r="Z293" s="695">
        <v>100000000</v>
      </c>
      <c r="AA293" s="696" t="s">
        <v>470</v>
      </c>
    </row>
    <row r="294" spans="1:27" ht="48.75" customHeight="1" x14ac:dyDescent="0.25">
      <c r="A294" s="410" t="s">
        <v>26</v>
      </c>
      <c r="B294" s="131" t="s">
        <v>465</v>
      </c>
      <c r="C294" s="132" t="s">
        <v>466</v>
      </c>
      <c r="D294" s="96">
        <v>159</v>
      </c>
      <c r="E294" s="98" t="s">
        <v>1475</v>
      </c>
      <c r="F294" s="107" t="s">
        <v>471</v>
      </c>
      <c r="G294" s="619">
        <v>111</v>
      </c>
      <c r="H294" s="619" t="s">
        <v>31</v>
      </c>
      <c r="I294" s="619">
        <v>120</v>
      </c>
      <c r="J294" s="133">
        <v>19</v>
      </c>
      <c r="K294" s="821">
        <f t="shared" si="9"/>
        <v>0</v>
      </c>
      <c r="L294" s="840">
        <v>0</v>
      </c>
      <c r="M294" s="841">
        <v>0</v>
      </c>
      <c r="N294" s="841">
        <v>0</v>
      </c>
      <c r="O294" s="134"/>
      <c r="P294" s="841">
        <v>0</v>
      </c>
      <c r="Q294" s="134"/>
      <c r="R294" s="134"/>
      <c r="S294" s="842">
        <v>0</v>
      </c>
      <c r="T294" s="480">
        <v>2</v>
      </c>
      <c r="U294" s="516" t="s">
        <v>1477</v>
      </c>
      <c r="V294" s="479" t="s">
        <v>59</v>
      </c>
      <c r="W294" s="488">
        <v>100</v>
      </c>
      <c r="X294" s="728">
        <v>43101</v>
      </c>
      <c r="Y294" s="697">
        <v>43465</v>
      </c>
      <c r="Z294" s="698">
        <v>50000000</v>
      </c>
      <c r="AA294" s="699" t="s">
        <v>470</v>
      </c>
    </row>
    <row r="295" spans="1:27" ht="48.75" customHeight="1" x14ac:dyDescent="0.25">
      <c r="A295" s="410" t="s">
        <v>26</v>
      </c>
      <c r="B295" s="131" t="s">
        <v>465</v>
      </c>
      <c r="C295" s="132" t="s">
        <v>466</v>
      </c>
      <c r="D295" s="96">
        <v>159</v>
      </c>
      <c r="E295" s="98" t="s">
        <v>1475</v>
      </c>
      <c r="F295" s="107" t="s">
        <v>471</v>
      </c>
      <c r="G295" s="619">
        <v>111</v>
      </c>
      <c r="H295" s="619" t="s">
        <v>31</v>
      </c>
      <c r="I295" s="619">
        <v>120</v>
      </c>
      <c r="J295" s="133">
        <v>19</v>
      </c>
      <c r="K295" s="821">
        <f t="shared" si="9"/>
        <v>0</v>
      </c>
      <c r="L295" s="840">
        <v>0</v>
      </c>
      <c r="M295" s="841">
        <v>0</v>
      </c>
      <c r="N295" s="841">
        <v>0</v>
      </c>
      <c r="O295" s="134"/>
      <c r="P295" s="841">
        <v>0</v>
      </c>
      <c r="Q295" s="134"/>
      <c r="R295" s="134"/>
      <c r="S295" s="842">
        <v>0</v>
      </c>
      <c r="T295" s="480">
        <v>3</v>
      </c>
      <c r="U295" s="516" t="s">
        <v>1478</v>
      </c>
      <c r="V295" s="479" t="s">
        <v>59</v>
      </c>
      <c r="W295" s="753">
        <v>100</v>
      </c>
      <c r="X295" s="728">
        <v>43101</v>
      </c>
      <c r="Y295" s="697">
        <v>43465</v>
      </c>
      <c r="Z295" s="698">
        <v>50000000</v>
      </c>
      <c r="AA295" s="699" t="s">
        <v>470</v>
      </c>
    </row>
    <row r="296" spans="1:27" ht="63" customHeight="1" thickBot="1" x14ac:dyDescent="0.3">
      <c r="A296" s="411" t="s">
        <v>26</v>
      </c>
      <c r="B296" s="412" t="s">
        <v>465</v>
      </c>
      <c r="C296" s="413" t="s">
        <v>466</v>
      </c>
      <c r="D296" s="414">
        <v>159</v>
      </c>
      <c r="E296" s="387" t="s">
        <v>1475</v>
      </c>
      <c r="F296" s="579" t="s">
        <v>471</v>
      </c>
      <c r="G296" s="620">
        <v>111</v>
      </c>
      <c r="H296" s="620" t="s">
        <v>31</v>
      </c>
      <c r="I296" s="620">
        <v>120</v>
      </c>
      <c r="J296" s="415">
        <v>19</v>
      </c>
      <c r="K296" s="824">
        <f t="shared" si="9"/>
        <v>0</v>
      </c>
      <c r="L296" s="852">
        <v>0</v>
      </c>
      <c r="M296" s="853">
        <v>0</v>
      </c>
      <c r="N296" s="853">
        <v>0</v>
      </c>
      <c r="O296" s="879"/>
      <c r="P296" s="853">
        <v>0</v>
      </c>
      <c r="Q296" s="879"/>
      <c r="R296" s="879"/>
      <c r="S296" s="855">
        <v>0</v>
      </c>
      <c r="T296" s="505">
        <v>4</v>
      </c>
      <c r="U296" s="511" t="s">
        <v>1479</v>
      </c>
      <c r="V296" s="482" t="s">
        <v>59</v>
      </c>
      <c r="W296" s="713">
        <v>100</v>
      </c>
      <c r="X296" s="714">
        <v>43101</v>
      </c>
      <c r="Y296" s="714">
        <v>43465</v>
      </c>
      <c r="Z296" s="702">
        <v>10000000</v>
      </c>
      <c r="AA296" s="703" t="s">
        <v>470</v>
      </c>
    </row>
    <row r="297" spans="1:27" ht="63" customHeight="1" thickBot="1" x14ac:dyDescent="0.3">
      <c r="A297" s="416" t="s">
        <v>26</v>
      </c>
      <c r="B297" s="417" t="s">
        <v>465</v>
      </c>
      <c r="C297" s="418" t="s">
        <v>466</v>
      </c>
      <c r="D297" s="419">
        <v>160</v>
      </c>
      <c r="E297" s="591" t="s">
        <v>472</v>
      </c>
      <c r="F297" s="592" t="s">
        <v>473</v>
      </c>
      <c r="G297" s="621">
        <v>48</v>
      </c>
      <c r="H297" s="621" t="s">
        <v>31</v>
      </c>
      <c r="I297" s="621">
        <v>60</v>
      </c>
      <c r="J297" s="420">
        <v>20</v>
      </c>
      <c r="K297" s="828">
        <f t="shared" ref="K297:K328" si="10">+L297+M297+N297+O297+P297+Q297+R297+S297</f>
        <v>43000000</v>
      </c>
      <c r="L297" s="866">
        <v>43000000</v>
      </c>
      <c r="M297" s="867">
        <v>0</v>
      </c>
      <c r="N297" s="867">
        <v>0</v>
      </c>
      <c r="O297" s="880"/>
      <c r="P297" s="867">
        <v>0</v>
      </c>
      <c r="Q297" s="880"/>
      <c r="R297" s="880"/>
      <c r="S297" s="869">
        <v>0</v>
      </c>
      <c r="T297" s="495">
        <v>1</v>
      </c>
      <c r="U297" s="506" t="s">
        <v>1480</v>
      </c>
      <c r="V297" s="507" t="s">
        <v>1150</v>
      </c>
      <c r="W297" s="720">
        <v>25</v>
      </c>
      <c r="X297" s="721">
        <v>43101</v>
      </c>
      <c r="Y297" s="721">
        <v>43465</v>
      </c>
      <c r="Z297" s="722">
        <v>43000000</v>
      </c>
      <c r="AA297" s="723" t="s">
        <v>470</v>
      </c>
    </row>
    <row r="298" spans="1:27" ht="44.25" customHeight="1" x14ac:dyDescent="0.25">
      <c r="A298" s="405" t="s">
        <v>26</v>
      </c>
      <c r="B298" s="406" t="s">
        <v>465</v>
      </c>
      <c r="C298" s="407" t="s">
        <v>466</v>
      </c>
      <c r="D298" s="408">
        <v>161</v>
      </c>
      <c r="E298" s="380" t="s">
        <v>474</v>
      </c>
      <c r="F298" s="392" t="s">
        <v>475</v>
      </c>
      <c r="G298" s="618">
        <v>204</v>
      </c>
      <c r="H298" s="618" t="s">
        <v>31</v>
      </c>
      <c r="I298" s="618">
        <v>300</v>
      </c>
      <c r="J298" s="409">
        <v>113</v>
      </c>
      <c r="K298" s="823">
        <f t="shared" si="10"/>
        <v>192000000</v>
      </c>
      <c r="L298" s="847">
        <v>192000000</v>
      </c>
      <c r="M298" s="848">
        <v>0</v>
      </c>
      <c r="N298" s="848">
        <v>0</v>
      </c>
      <c r="O298" s="878"/>
      <c r="P298" s="848">
        <v>0</v>
      </c>
      <c r="Q298" s="878"/>
      <c r="R298" s="878"/>
      <c r="S298" s="849">
        <v>0</v>
      </c>
      <c r="T298" s="504">
        <v>1</v>
      </c>
      <c r="U298" s="515" t="s">
        <v>1169</v>
      </c>
      <c r="V298" s="485" t="s">
        <v>1214</v>
      </c>
      <c r="W298" s="486">
        <v>113</v>
      </c>
      <c r="X298" s="712">
        <v>43101</v>
      </c>
      <c r="Y298" s="712">
        <v>43465</v>
      </c>
      <c r="Z298" s="695">
        <v>0</v>
      </c>
      <c r="AA298" s="696" t="s">
        <v>470</v>
      </c>
    </row>
    <row r="299" spans="1:27" ht="44.25" customHeight="1" x14ac:dyDescent="0.25">
      <c r="A299" s="25" t="s">
        <v>26</v>
      </c>
      <c r="B299" s="18" t="s">
        <v>465</v>
      </c>
      <c r="C299" s="19" t="s">
        <v>466</v>
      </c>
      <c r="D299" s="20">
        <v>161</v>
      </c>
      <c r="E299" s="98" t="s">
        <v>474</v>
      </c>
      <c r="F299" s="107" t="s">
        <v>475</v>
      </c>
      <c r="G299" s="584">
        <v>204</v>
      </c>
      <c r="H299" s="584" t="s">
        <v>31</v>
      </c>
      <c r="I299" s="584">
        <v>300</v>
      </c>
      <c r="J299" s="21">
        <v>86</v>
      </c>
      <c r="K299" s="821">
        <f t="shared" si="10"/>
        <v>0</v>
      </c>
      <c r="L299" s="840">
        <v>0</v>
      </c>
      <c r="M299" s="841">
        <v>0</v>
      </c>
      <c r="N299" s="841">
        <v>0</v>
      </c>
      <c r="O299" s="134"/>
      <c r="P299" s="841">
        <v>0</v>
      </c>
      <c r="Q299" s="134"/>
      <c r="R299" s="134"/>
      <c r="S299" s="842">
        <v>0</v>
      </c>
      <c r="T299" s="480">
        <v>2</v>
      </c>
      <c r="U299" s="516" t="s">
        <v>1481</v>
      </c>
      <c r="V299" s="479" t="s">
        <v>59</v>
      </c>
      <c r="W299" s="488">
        <v>100</v>
      </c>
      <c r="X299" s="697">
        <v>43101</v>
      </c>
      <c r="Y299" s="697">
        <v>43465</v>
      </c>
      <c r="Z299" s="698">
        <v>46000000</v>
      </c>
      <c r="AA299" s="699" t="s">
        <v>470</v>
      </c>
    </row>
    <row r="300" spans="1:27" ht="44.25" customHeight="1" thickBot="1" x14ac:dyDescent="0.3">
      <c r="A300" s="27" t="s">
        <v>26</v>
      </c>
      <c r="B300" s="28" t="s">
        <v>465</v>
      </c>
      <c r="C300" s="29" t="s">
        <v>466</v>
      </c>
      <c r="D300" s="30">
        <v>161</v>
      </c>
      <c r="E300" s="387" t="s">
        <v>476</v>
      </c>
      <c r="F300" s="579" t="s">
        <v>475</v>
      </c>
      <c r="G300" s="589">
        <v>204</v>
      </c>
      <c r="H300" s="589" t="s">
        <v>31</v>
      </c>
      <c r="I300" s="589">
        <v>300</v>
      </c>
      <c r="J300" s="31">
        <v>86</v>
      </c>
      <c r="K300" s="824">
        <f t="shared" si="10"/>
        <v>0</v>
      </c>
      <c r="L300" s="852">
        <v>0</v>
      </c>
      <c r="M300" s="853">
        <v>0</v>
      </c>
      <c r="N300" s="853">
        <v>0</v>
      </c>
      <c r="O300" s="32"/>
      <c r="P300" s="853">
        <v>0</v>
      </c>
      <c r="Q300" s="32"/>
      <c r="R300" s="32"/>
      <c r="S300" s="855">
        <v>0</v>
      </c>
      <c r="T300" s="505">
        <v>3</v>
      </c>
      <c r="U300" s="511" t="s">
        <v>1482</v>
      </c>
      <c r="V300" s="482" t="s">
        <v>59</v>
      </c>
      <c r="W300" s="713">
        <v>100</v>
      </c>
      <c r="X300" s="714">
        <v>43101</v>
      </c>
      <c r="Y300" s="714">
        <v>43465</v>
      </c>
      <c r="Z300" s="702">
        <v>146000000</v>
      </c>
      <c r="AA300" s="703" t="s">
        <v>470</v>
      </c>
    </row>
    <row r="301" spans="1:27" ht="44.25" customHeight="1" thickBot="1" x14ac:dyDescent="0.3">
      <c r="A301" s="378" t="s">
        <v>26</v>
      </c>
      <c r="B301" s="135" t="s">
        <v>465</v>
      </c>
      <c r="C301" s="136" t="s">
        <v>466</v>
      </c>
      <c r="D301" s="137">
        <v>162</v>
      </c>
      <c r="E301" s="73" t="s">
        <v>477</v>
      </c>
      <c r="F301" s="574" t="s">
        <v>478</v>
      </c>
      <c r="G301" s="595">
        <v>0</v>
      </c>
      <c r="H301" s="595" t="s">
        <v>31</v>
      </c>
      <c r="I301" s="595">
        <v>1</v>
      </c>
      <c r="J301" s="138">
        <v>0.5</v>
      </c>
      <c r="K301" s="826">
        <f t="shared" si="10"/>
        <v>0</v>
      </c>
      <c r="L301" s="860">
        <v>0</v>
      </c>
      <c r="M301" s="861">
        <v>0</v>
      </c>
      <c r="N301" s="861">
        <v>0</v>
      </c>
      <c r="O301" s="37"/>
      <c r="P301" s="861">
        <v>0</v>
      </c>
      <c r="Q301" s="37"/>
      <c r="R301" s="37"/>
      <c r="S301" s="862">
        <v>0</v>
      </c>
      <c r="T301" s="463"/>
      <c r="U301" s="510"/>
      <c r="V301" s="503"/>
      <c r="W301" s="801"/>
      <c r="X301" s="692"/>
      <c r="Y301" s="692"/>
      <c r="Z301" s="693"/>
      <c r="AA301" s="715" t="s">
        <v>470</v>
      </c>
    </row>
    <row r="302" spans="1:27" ht="60" customHeight="1" thickBot="1" x14ac:dyDescent="0.3">
      <c r="A302" s="416" t="s">
        <v>26</v>
      </c>
      <c r="B302" s="417" t="s">
        <v>465</v>
      </c>
      <c r="C302" s="418" t="s">
        <v>466</v>
      </c>
      <c r="D302" s="419">
        <v>163</v>
      </c>
      <c r="E302" s="622" t="s">
        <v>479</v>
      </c>
      <c r="F302" s="592" t="s">
        <v>480</v>
      </c>
      <c r="G302" s="621">
        <v>0</v>
      </c>
      <c r="H302" s="621" t="s">
        <v>31</v>
      </c>
      <c r="I302" s="621">
        <v>1</v>
      </c>
      <c r="J302" s="420">
        <v>0.25</v>
      </c>
      <c r="K302" s="828">
        <f t="shared" si="10"/>
        <v>0</v>
      </c>
      <c r="L302" s="866">
        <v>0</v>
      </c>
      <c r="M302" s="867">
        <v>0</v>
      </c>
      <c r="N302" s="867">
        <v>0</v>
      </c>
      <c r="O302" s="880"/>
      <c r="P302" s="867">
        <v>0</v>
      </c>
      <c r="Q302" s="880"/>
      <c r="R302" s="880"/>
      <c r="S302" s="869">
        <v>0</v>
      </c>
      <c r="T302" s="495">
        <v>1</v>
      </c>
      <c r="U302" s="506" t="s">
        <v>1170</v>
      </c>
      <c r="V302" s="507" t="s">
        <v>59</v>
      </c>
      <c r="W302" s="802">
        <v>5</v>
      </c>
      <c r="X302" s="721">
        <v>43101</v>
      </c>
      <c r="Y302" s="721">
        <v>43465</v>
      </c>
      <c r="Z302" s="722">
        <v>0</v>
      </c>
      <c r="AA302" s="723" t="s">
        <v>470</v>
      </c>
    </row>
    <row r="303" spans="1:27" ht="44.25" customHeight="1" x14ac:dyDescent="0.25">
      <c r="A303" s="118" t="s">
        <v>26</v>
      </c>
      <c r="B303" s="422" t="s">
        <v>481</v>
      </c>
      <c r="C303" s="423" t="s">
        <v>482</v>
      </c>
      <c r="D303" s="58">
        <v>164</v>
      </c>
      <c r="E303" s="380" t="s">
        <v>483</v>
      </c>
      <c r="F303" s="392" t="s">
        <v>484</v>
      </c>
      <c r="G303" s="588">
        <v>50</v>
      </c>
      <c r="H303" s="588" t="s">
        <v>31</v>
      </c>
      <c r="I303" s="588">
        <v>80</v>
      </c>
      <c r="J303" s="59">
        <v>10</v>
      </c>
      <c r="K303" s="823">
        <f t="shared" si="10"/>
        <v>400000000</v>
      </c>
      <c r="L303" s="847">
        <v>400000000</v>
      </c>
      <c r="M303" s="848">
        <v>0</v>
      </c>
      <c r="N303" s="848">
        <v>0</v>
      </c>
      <c r="O303" s="878"/>
      <c r="P303" s="848">
        <v>0</v>
      </c>
      <c r="Q303" s="878"/>
      <c r="R303" s="878"/>
      <c r="S303" s="849">
        <v>0</v>
      </c>
      <c r="T303" s="504">
        <v>1</v>
      </c>
      <c r="U303" s="515" t="s">
        <v>1483</v>
      </c>
      <c r="V303" s="485" t="s">
        <v>59</v>
      </c>
      <c r="W303" s="486">
        <v>100</v>
      </c>
      <c r="X303" s="712">
        <v>43105</v>
      </c>
      <c r="Y303" s="712">
        <v>43465</v>
      </c>
      <c r="Z303" s="695">
        <f>239144505+639165</f>
        <v>239783670</v>
      </c>
      <c r="AA303" s="696" t="s">
        <v>89</v>
      </c>
    </row>
    <row r="304" spans="1:27" ht="44.25" customHeight="1" x14ac:dyDescent="0.25">
      <c r="A304" s="25" t="s">
        <v>26</v>
      </c>
      <c r="B304" s="143" t="s">
        <v>481</v>
      </c>
      <c r="C304" s="144" t="s">
        <v>482</v>
      </c>
      <c r="D304" s="20">
        <v>164</v>
      </c>
      <c r="E304" s="98" t="s">
        <v>483</v>
      </c>
      <c r="F304" s="107" t="s">
        <v>484</v>
      </c>
      <c r="G304" s="584">
        <v>50</v>
      </c>
      <c r="H304" s="584" t="s">
        <v>31</v>
      </c>
      <c r="I304" s="584">
        <v>80</v>
      </c>
      <c r="J304" s="21">
        <v>10</v>
      </c>
      <c r="K304" s="821">
        <f t="shared" si="10"/>
        <v>0</v>
      </c>
      <c r="L304" s="840">
        <v>0</v>
      </c>
      <c r="M304" s="841">
        <v>0</v>
      </c>
      <c r="N304" s="841">
        <v>0</v>
      </c>
      <c r="O304" s="51"/>
      <c r="P304" s="841">
        <v>0</v>
      </c>
      <c r="Q304" s="51"/>
      <c r="R304" s="51"/>
      <c r="S304" s="842">
        <v>0</v>
      </c>
      <c r="T304" s="480">
        <v>2</v>
      </c>
      <c r="U304" s="516" t="s">
        <v>1484</v>
      </c>
      <c r="V304" s="479" t="s">
        <v>59</v>
      </c>
      <c r="W304" s="488">
        <v>3</v>
      </c>
      <c r="X304" s="697">
        <v>43105</v>
      </c>
      <c r="Y304" s="697">
        <v>43465</v>
      </c>
      <c r="Z304" s="698">
        <v>82833100</v>
      </c>
      <c r="AA304" s="699" t="s">
        <v>89</v>
      </c>
    </row>
    <row r="305" spans="1:27" ht="44.25" customHeight="1" x14ac:dyDescent="0.25">
      <c r="A305" s="25" t="s">
        <v>26</v>
      </c>
      <c r="B305" s="143" t="s">
        <v>481</v>
      </c>
      <c r="C305" s="144" t="s">
        <v>482</v>
      </c>
      <c r="D305" s="20">
        <v>164</v>
      </c>
      <c r="E305" s="98" t="s">
        <v>483</v>
      </c>
      <c r="F305" s="107" t="s">
        <v>484</v>
      </c>
      <c r="G305" s="584">
        <v>50</v>
      </c>
      <c r="H305" s="584" t="s">
        <v>31</v>
      </c>
      <c r="I305" s="584">
        <v>80</v>
      </c>
      <c r="J305" s="21">
        <v>10</v>
      </c>
      <c r="K305" s="821">
        <f t="shared" si="10"/>
        <v>0</v>
      </c>
      <c r="L305" s="840">
        <v>0</v>
      </c>
      <c r="M305" s="841">
        <v>0</v>
      </c>
      <c r="N305" s="841">
        <v>0</v>
      </c>
      <c r="O305" s="51"/>
      <c r="P305" s="841">
        <v>0</v>
      </c>
      <c r="Q305" s="51"/>
      <c r="R305" s="51"/>
      <c r="S305" s="842">
        <v>0</v>
      </c>
      <c r="T305" s="480">
        <v>3</v>
      </c>
      <c r="U305" s="516" t="s">
        <v>1485</v>
      </c>
      <c r="V305" s="479" t="s">
        <v>1150</v>
      </c>
      <c r="W305" s="488">
        <v>3</v>
      </c>
      <c r="X305" s="697">
        <v>43105</v>
      </c>
      <c r="Y305" s="697">
        <v>43465</v>
      </c>
      <c r="Z305" s="698">
        <v>77383230</v>
      </c>
      <c r="AA305" s="699" t="s">
        <v>89</v>
      </c>
    </row>
    <row r="306" spans="1:27" ht="44.25" customHeight="1" x14ac:dyDescent="0.25">
      <c r="A306" s="25" t="s">
        <v>26</v>
      </c>
      <c r="B306" s="143" t="s">
        <v>481</v>
      </c>
      <c r="C306" s="144" t="s">
        <v>482</v>
      </c>
      <c r="D306" s="20">
        <v>164</v>
      </c>
      <c r="E306" s="98" t="s">
        <v>483</v>
      </c>
      <c r="F306" s="107" t="s">
        <v>484</v>
      </c>
      <c r="G306" s="584">
        <v>50</v>
      </c>
      <c r="H306" s="584" t="s">
        <v>31</v>
      </c>
      <c r="I306" s="584">
        <v>80</v>
      </c>
      <c r="J306" s="21">
        <v>10</v>
      </c>
      <c r="K306" s="821">
        <f t="shared" si="10"/>
        <v>0</v>
      </c>
      <c r="L306" s="840">
        <v>0</v>
      </c>
      <c r="M306" s="841">
        <v>0</v>
      </c>
      <c r="N306" s="841">
        <v>0</v>
      </c>
      <c r="O306" s="51"/>
      <c r="P306" s="841">
        <v>0</v>
      </c>
      <c r="Q306" s="51"/>
      <c r="R306" s="51"/>
      <c r="S306" s="842">
        <v>0</v>
      </c>
      <c r="T306" s="480">
        <v>4</v>
      </c>
      <c r="U306" s="516" t="s">
        <v>1486</v>
      </c>
      <c r="V306" s="479" t="s">
        <v>1150</v>
      </c>
      <c r="W306" s="488">
        <v>2</v>
      </c>
      <c r="X306" s="697">
        <v>43105</v>
      </c>
      <c r="Y306" s="697">
        <v>43465</v>
      </c>
      <c r="Z306" s="698">
        <v>0</v>
      </c>
      <c r="AA306" s="699" t="s">
        <v>89</v>
      </c>
    </row>
    <row r="307" spans="1:27" ht="44.25" customHeight="1" x14ac:dyDescent="0.25">
      <c r="A307" s="25" t="s">
        <v>26</v>
      </c>
      <c r="B307" s="143" t="s">
        <v>481</v>
      </c>
      <c r="C307" s="144" t="s">
        <v>482</v>
      </c>
      <c r="D307" s="20">
        <v>164</v>
      </c>
      <c r="E307" s="98" t="s">
        <v>483</v>
      </c>
      <c r="F307" s="107" t="s">
        <v>484</v>
      </c>
      <c r="G307" s="584">
        <v>50</v>
      </c>
      <c r="H307" s="584" t="s">
        <v>31</v>
      </c>
      <c r="I307" s="584">
        <v>80</v>
      </c>
      <c r="J307" s="21">
        <v>10</v>
      </c>
      <c r="K307" s="821">
        <f t="shared" si="10"/>
        <v>0</v>
      </c>
      <c r="L307" s="840">
        <v>0</v>
      </c>
      <c r="M307" s="841">
        <v>0</v>
      </c>
      <c r="N307" s="841">
        <v>0</v>
      </c>
      <c r="O307" s="51"/>
      <c r="P307" s="841">
        <v>0</v>
      </c>
      <c r="Q307" s="51"/>
      <c r="R307" s="51"/>
      <c r="S307" s="842">
        <v>0</v>
      </c>
      <c r="T307" s="480">
        <v>5</v>
      </c>
      <c r="U307" s="516" t="s">
        <v>1487</v>
      </c>
      <c r="V307" s="479" t="s">
        <v>1150</v>
      </c>
      <c r="W307" s="488">
        <v>2</v>
      </c>
      <c r="X307" s="697">
        <v>43105</v>
      </c>
      <c r="Y307" s="697">
        <v>43465</v>
      </c>
      <c r="Z307" s="698">
        <v>0</v>
      </c>
      <c r="AA307" s="699" t="s">
        <v>89</v>
      </c>
    </row>
    <row r="308" spans="1:27" ht="44.25" customHeight="1" x14ac:dyDescent="0.25">
      <c r="A308" s="25" t="s">
        <v>26</v>
      </c>
      <c r="B308" s="143" t="s">
        <v>481</v>
      </c>
      <c r="C308" s="144" t="s">
        <v>482</v>
      </c>
      <c r="D308" s="20">
        <v>164</v>
      </c>
      <c r="E308" s="98" t="s">
        <v>483</v>
      </c>
      <c r="F308" s="107" t="s">
        <v>484</v>
      </c>
      <c r="G308" s="584">
        <v>50</v>
      </c>
      <c r="H308" s="584" t="s">
        <v>31</v>
      </c>
      <c r="I308" s="584">
        <v>80</v>
      </c>
      <c r="J308" s="21">
        <v>10</v>
      </c>
      <c r="K308" s="821">
        <f t="shared" si="10"/>
        <v>0</v>
      </c>
      <c r="L308" s="840">
        <v>0</v>
      </c>
      <c r="M308" s="841">
        <v>0</v>
      </c>
      <c r="N308" s="841">
        <v>0</v>
      </c>
      <c r="O308" s="51"/>
      <c r="P308" s="841">
        <v>0</v>
      </c>
      <c r="Q308" s="51"/>
      <c r="R308" s="51"/>
      <c r="S308" s="842">
        <v>0</v>
      </c>
      <c r="T308" s="480">
        <v>6</v>
      </c>
      <c r="U308" s="516" t="s">
        <v>1488</v>
      </c>
      <c r="V308" s="479" t="s">
        <v>1150</v>
      </c>
      <c r="W308" s="488">
        <v>4</v>
      </c>
      <c r="X308" s="697">
        <v>43105</v>
      </c>
      <c r="Y308" s="697">
        <v>43465</v>
      </c>
      <c r="Z308" s="698">
        <v>0</v>
      </c>
      <c r="AA308" s="699" t="s">
        <v>89</v>
      </c>
    </row>
    <row r="309" spans="1:27" ht="44.25" customHeight="1" x14ac:dyDescent="0.25">
      <c r="A309" s="25" t="s">
        <v>26</v>
      </c>
      <c r="B309" s="143" t="s">
        <v>481</v>
      </c>
      <c r="C309" s="144" t="s">
        <v>482</v>
      </c>
      <c r="D309" s="20">
        <v>164</v>
      </c>
      <c r="E309" s="98" t="s">
        <v>483</v>
      </c>
      <c r="F309" s="107" t="s">
        <v>484</v>
      </c>
      <c r="G309" s="584">
        <v>50</v>
      </c>
      <c r="H309" s="584" t="s">
        <v>31</v>
      </c>
      <c r="I309" s="584">
        <v>80</v>
      </c>
      <c r="J309" s="21">
        <v>10</v>
      </c>
      <c r="K309" s="821">
        <f t="shared" si="10"/>
        <v>0</v>
      </c>
      <c r="L309" s="840">
        <v>0</v>
      </c>
      <c r="M309" s="841">
        <v>0</v>
      </c>
      <c r="N309" s="841">
        <v>0</v>
      </c>
      <c r="O309" s="51"/>
      <c r="P309" s="841">
        <v>0</v>
      </c>
      <c r="Q309" s="51"/>
      <c r="R309" s="51"/>
      <c r="S309" s="842">
        <v>0</v>
      </c>
      <c r="T309" s="480">
        <v>7</v>
      </c>
      <c r="U309" s="516" t="s">
        <v>1489</v>
      </c>
      <c r="V309" s="479" t="s">
        <v>1150</v>
      </c>
      <c r="W309" s="488">
        <v>2</v>
      </c>
      <c r="X309" s="697">
        <v>43105</v>
      </c>
      <c r="Y309" s="697">
        <v>43465</v>
      </c>
      <c r="Z309" s="698">
        <v>0</v>
      </c>
      <c r="AA309" s="699" t="s">
        <v>89</v>
      </c>
    </row>
    <row r="310" spans="1:27" ht="44.25" customHeight="1" x14ac:dyDescent="0.25">
      <c r="A310" s="25" t="s">
        <v>26</v>
      </c>
      <c r="B310" s="143" t="s">
        <v>481</v>
      </c>
      <c r="C310" s="144" t="s">
        <v>482</v>
      </c>
      <c r="D310" s="20">
        <v>164</v>
      </c>
      <c r="E310" s="98" t="s">
        <v>483</v>
      </c>
      <c r="F310" s="107" t="s">
        <v>484</v>
      </c>
      <c r="G310" s="584">
        <v>50</v>
      </c>
      <c r="H310" s="584" t="s">
        <v>31</v>
      </c>
      <c r="I310" s="584">
        <v>80</v>
      </c>
      <c r="J310" s="21">
        <v>10</v>
      </c>
      <c r="K310" s="821">
        <f t="shared" si="10"/>
        <v>0</v>
      </c>
      <c r="L310" s="840">
        <v>0</v>
      </c>
      <c r="M310" s="841">
        <v>0</v>
      </c>
      <c r="N310" s="841">
        <v>0</v>
      </c>
      <c r="O310" s="51"/>
      <c r="P310" s="841">
        <v>0</v>
      </c>
      <c r="Q310" s="51"/>
      <c r="R310" s="51"/>
      <c r="S310" s="842">
        <v>0</v>
      </c>
      <c r="T310" s="480">
        <v>8</v>
      </c>
      <c r="U310" s="516" t="s">
        <v>1490</v>
      </c>
      <c r="V310" s="479" t="s">
        <v>1150</v>
      </c>
      <c r="W310" s="488">
        <v>1</v>
      </c>
      <c r="X310" s="697">
        <v>43105</v>
      </c>
      <c r="Y310" s="697">
        <v>43465</v>
      </c>
      <c r="Z310" s="698">
        <v>0</v>
      </c>
      <c r="AA310" s="699" t="s">
        <v>89</v>
      </c>
    </row>
    <row r="311" spans="1:27" ht="44.25" customHeight="1" x14ac:dyDescent="0.25">
      <c r="A311" s="25" t="s">
        <v>26</v>
      </c>
      <c r="B311" s="143" t="s">
        <v>481</v>
      </c>
      <c r="C311" s="144" t="s">
        <v>482</v>
      </c>
      <c r="D311" s="20">
        <v>164</v>
      </c>
      <c r="E311" s="98" t="s">
        <v>483</v>
      </c>
      <c r="F311" s="107" t="s">
        <v>484</v>
      </c>
      <c r="G311" s="584">
        <v>50</v>
      </c>
      <c r="H311" s="584" t="s">
        <v>31</v>
      </c>
      <c r="I311" s="584">
        <v>80</v>
      </c>
      <c r="J311" s="21">
        <v>10</v>
      </c>
      <c r="K311" s="821">
        <f t="shared" si="10"/>
        <v>0</v>
      </c>
      <c r="L311" s="840">
        <v>0</v>
      </c>
      <c r="M311" s="841">
        <v>0</v>
      </c>
      <c r="N311" s="841">
        <v>0</v>
      </c>
      <c r="O311" s="51"/>
      <c r="P311" s="841">
        <v>0</v>
      </c>
      <c r="Q311" s="51"/>
      <c r="R311" s="51"/>
      <c r="S311" s="842">
        <v>0</v>
      </c>
      <c r="T311" s="480">
        <v>9</v>
      </c>
      <c r="U311" s="516" t="s">
        <v>1491</v>
      </c>
      <c r="V311" s="479" t="s">
        <v>1150</v>
      </c>
      <c r="W311" s="488">
        <v>1</v>
      </c>
      <c r="X311" s="697">
        <v>43250</v>
      </c>
      <c r="Y311" s="697">
        <v>43250</v>
      </c>
      <c r="Z311" s="698">
        <v>0</v>
      </c>
      <c r="AA311" s="699" t="s">
        <v>89</v>
      </c>
    </row>
    <row r="312" spans="1:27" ht="44.25" customHeight="1" x14ac:dyDescent="0.25">
      <c r="A312" s="25" t="s">
        <v>26</v>
      </c>
      <c r="B312" s="143" t="s">
        <v>481</v>
      </c>
      <c r="C312" s="144" t="s">
        <v>482</v>
      </c>
      <c r="D312" s="20">
        <v>164</v>
      </c>
      <c r="E312" s="98" t="s">
        <v>483</v>
      </c>
      <c r="F312" s="107" t="s">
        <v>484</v>
      </c>
      <c r="G312" s="584">
        <v>50</v>
      </c>
      <c r="H312" s="584" t="s">
        <v>31</v>
      </c>
      <c r="I312" s="584">
        <v>80</v>
      </c>
      <c r="J312" s="21">
        <v>10</v>
      </c>
      <c r="K312" s="821">
        <f t="shared" si="10"/>
        <v>0</v>
      </c>
      <c r="L312" s="840">
        <v>0</v>
      </c>
      <c r="M312" s="841">
        <v>0</v>
      </c>
      <c r="N312" s="841">
        <v>0</v>
      </c>
      <c r="O312" s="51"/>
      <c r="P312" s="841">
        <v>0</v>
      </c>
      <c r="Q312" s="51"/>
      <c r="R312" s="51"/>
      <c r="S312" s="842">
        <v>0</v>
      </c>
      <c r="T312" s="480">
        <v>10</v>
      </c>
      <c r="U312" s="516" t="s">
        <v>1492</v>
      </c>
      <c r="V312" s="479" t="s">
        <v>1150</v>
      </c>
      <c r="W312" s="488">
        <v>1</v>
      </c>
      <c r="X312" s="697">
        <v>43222</v>
      </c>
      <c r="Y312" s="697">
        <v>43464</v>
      </c>
      <c r="Z312" s="698">
        <v>0</v>
      </c>
      <c r="AA312" s="699" t="s">
        <v>89</v>
      </c>
    </row>
    <row r="313" spans="1:27" ht="92.25" customHeight="1" x14ac:dyDescent="0.25">
      <c r="A313" s="25" t="s">
        <v>26</v>
      </c>
      <c r="B313" s="143" t="s">
        <v>481</v>
      </c>
      <c r="C313" s="144" t="s">
        <v>482</v>
      </c>
      <c r="D313" s="20">
        <v>164</v>
      </c>
      <c r="E313" s="98" t="s">
        <v>483</v>
      </c>
      <c r="F313" s="107" t="s">
        <v>484</v>
      </c>
      <c r="G313" s="584">
        <v>50</v>
      </c>
      <c r="H313" s="584" t="s">
        <v>31</v>
      </c>
      <c r="I313" s="584">
        <v>80</v>
      </c>
      <c r="J313" s="21">
        <v>10</v>
      </c>
      <c r="K313" s="821">
        <f t="shared" si="10"/>
        <v>0</v>
      </c>
      <c r="L313" s="840">
        <v>0</v>
      </c>
      <c r="M313" s="841">
        <v>0</v>
      </c>
      <c r="N313" s="841">
        <v>0</v>
      </c>
      <c r="O313" s="51"/>
      <c r="P313" s="841">
        <v>0</v>
      </c>
      <c r="Q313" s="51"/>
      <c r="R313" s="51"/>
      <c r="S313" s="842">
        <v>0</v>
      </c>
      <c r="T313" s="480">
        <v>11</v>
      </c>
      <c r="U313" s="516" t="s">
        <v>1493</v>
      </c>
      <c r="V313" s="479" t="s">
        <v>1150</v>
      </c>
      <c r="W313" s="488">
        <v>6</v>
      </c>
      <c r="X313" s="697">
        <v>43222</v>
      </c>
      <c r="Y313" s="697">
        <v>43464</v>
      </c>
      <c r="Z313" s="698">
        <v>0</v>
      </c>
      <c r="AA313" s="699" t="s">
        <v>89</v>
      </c>
    </row>
    <row r="314" spans="1:27" ht="63" customHeight="1" x14ac:dyDescent="0.25">
      <c r="A314" s="25" t="s">
        <v>26</v>
      </c>
      <c r="B314" s="143" t="s">
        <v>481</v>
      </c>
      <c r="C314" s="144" t="s">
        <v>482</v>
      </c>
      <c r="D314" s="20">
        <v>164</v>
      </c>
      <c r="E314" s="98" t="s">
        <v>483</v>
      </c>
      <c r="F314" s="107" t="s">
        <v>484</v>
      </c>
      <c r="G314" s="584">
        <v>50</v>
      </c>
      <c r="H314" s="584" t="s">
        <v>31</v>
      </c>
      <c r="I314" s="584">
        <v>80</v>
      </c>
      <c r="J314" s="21">
        <v>10</v>
      </c>
      <c r="K314" s="821">
        <f t="shared" si="10"/>
        <v>0</v>
      </c>
      <c r="L314" s="840">
        <v>0</v>
      </c>
      <c r="M314" s="841">
        <v>0</v>
      </c>
      <c r="N314" s="841">
        <v>0</v>
      </c>
      <c r="O314" s="51"/>
      <c r="P314" s="841">
        <v>0</v>
      </c>
      <c r="Q314" s="51"/>
      <c r="R314" s="51"/>
      <c r="S314" s="842">
        <v>0</v>
      </c>
      <c r="T314" s="480">
        <v>12</v>
      </c>
      <c r="U314" s="516" t="s">
        <v>1171</v>
      </c>
      <c r="V314" s="479" t="s">
        <v>1150</v>
      </c>
      <c r="W314" s="488">
        <v>1</v>
      </c>
      <c r="X314" s="697">
        <v>43222</v>
      </c>
      <c r="Y314" s="697">
        <v>43464</v>
      </c>
      <c r="Z314" s="698">
        <v>0</v>
      </c>
      <c r="AA314" s="699" t="s">
        <v>89</v>
      </c>
    </row>
    <row r="315" spans="1:27" ht="28.5" customHeight="1" x14ac:dyDescent="0.25">
      <c r="A315" s="25" t="s">
        <v>26</v>
      </c>
      <c r="B315" s="143" t="s">
        <v>481</v>
      </c>
      <c r="C315" s="144" t="s">
        <v>482</v>
      </c>
      <c r="D315" s="20">
        <v>164</v>
      </c>
      <c r="E315" s="98" t="s">
        <v>483</v>
      </c>
      <c r="F315" s="107" t="s">
        <v>484</v>
      </c>
      <c r="G315" s="584">
        <v>50</v>
      </c>
      <c r="H315" s="584" t="s">
        <v>31</v>
      </c>
      <c r="I315" s="584">
        <v>80</v>
      </c>
      <c r="J315" s="21">
        <v>10</v>
      </c>
      <c r="K315" s="821">
        <f t="shared" si="10"/>
        <v>0</v>
      </c>
      <c r="L315" s="840">
        <v>0</v>
      </c>
      <c r="M315" s="841">
        <v>0</v>
      </c>
      <c r="N315" s="841">
        <v>0</v>
      </c>
      <c r="O315" s="51"/>
      <c r="P315" s="841">
        <v>0</v>
      </c>
      <c r="Q315" s="51"/>
      <c r="R315" s="51"/>
      <c r="S315" s="842">
        <v>0</v>
      </c>
      <c r="T315" s="480">
        <v>13</v>
      </c>
      <c r="U315" s="516" t="s">
        <v>1494</v>
      </c>
      <c r="V315" s="479" t="s">
        <v>1150</v>
      </c>
      <c r="W315" s="488">
        <v>1</v>
      </c>
      <c r="X315" s="697">
        <v>43313</v>
      </c>
      <c r="Y315" s="697">
        <v>43464</v>
      </c>
      <c r="Z315" s="698">
        <v>0</v>
      </c>
      <c r="AA315" s="699" t="s">
        <v>89</v>
      </c>
    </row>
    <row r="316" spans="1:27" ht="28.5" customHeight="1" x14ac:dyDescent="0.25">
      <c r="A316" s="25" t="s">
        <v>26</v>
      </c>
      <c r="B316" s="143" t="s">
        <v>481</v>
      </c>
      <c r="C316" s="144" t="s">
        <v>482</v>
      </c>
      <c r="D316" s="20">
        <v>164</v>
      </c>
      <c r="E316" s="98" t="s">
        <v>483</v>
      </c>
      <c r="F316" s="107" t="s">
        <v>484</v>
      </c>
      <c r="G316" s="584">
        <v>50</v>
      </c>
      <c r="H316" s="584" t="s">
        <v>31</v>
      </c>
      <c r="I316" s="584">
        <v>80</v>
      </c>
      <c r="J316" s="21">
        <v>10</v>
      </c>
      <c r="K316" s="821">
        <f t="shared" si="10"/>
        <v>0</v>
      </c>
      <c r="L316" s="840">
        <v>0</v>
      </c>
      <c r="M316" s="841">
        <v>0</v>
      </c>
      <c r="N316" s="841">
        <v>0</v>
      </c>
      <c r="O316" s="51"/>
      <c r="P316" s="841">
        <v>0</v>
      </c>
      <c r="Q316" s="51"/>
      <c r="R316" s="51"/>
      <c r="S316" s="842">
        <v>0</v>
      </c>
      <c r="T316" s="480">
        <v>14</v>
      </c>
      <c r="U316" s="516" t="s">
        <v>485</v>
      </c>
      <c r="V316" s="479" t="s">
        <v>1150</v>
      </c>
      <c r="W316" s="488">
        <v>2</v>
      </c>
      <c r="X316" s="697">
        <v>43222</v>
      </c>
      <c r="Y316" s="697">
        <v>43464</v>
      </c>
      <c r="Z316" s="698">
        <v>0</v>
      </c>
      <c r="AA316" s="699" t="s">
        <v>89</v>
      </c>
    </row>
    <row r="317" spans="1:27" ht="43.5" customHeight="1" thickBot="1" x14ac:dyDescent="0.3">
      <c r="A317" s="27" t="s">
        <v>26</v>
      </c>
      <c r="B317" s="82" t="s">
        <v>481</v>
      </c>
      <c r="C317" s="83" t="s">
        <v>482</v>
      </c>
      <c r="D317" s="30">
        <v>164</v>
      </c>
      <c r="E317" s="387" t="s">
        <v>483</v>
      </c>
      <c r="F317" s="579" t="s">
        <v>484</v>
      </c>
      <c r="G317" s="589">
        <v>50</v>
      </c>
      <c r="H317" s="589" t="s">
        <v>31</v>
      </c>
      <c r="I317" s="589">
        <v>80</v>
      </c>
      <c r="J317" s="31">
        <v>10</v>
      </c>
      <c r="K317" s="824">
        <f t="shared" si="10"/>
        <v>0</v>
      </c>
      <c r="L317" s="852">
        <v>0</v>
      </c>
      <c r="M317" s="853">
        <v>0</v>
      </c>
      <c r="N317" s="853">
        <v>0</v>
      </c>
      <c r="O317" s="84"/>
      <c r="P317" s="853">
        <v>0</v>
      </c>
      <c r="Q317" s="84"/>
      <c r="R317" s="84"/>
      <c r="S317" s="855">
        <v>0</v>
      </c>
      <c r="T317" s="505">
        <v>15</v>
      </c>
      <c r="U317" s="511" t="s">
        <v>1495</v>
      </c>
      <c r="V317" s="482" t="s">
        <v>1150</v>
      </c>
      <c r="W317" s="713">
        <v>1</v>
      </c>
      <c r="X317" s="714">
        <v>43222</v>
      </c>
      <c r="Y317" s="714">
        <v>43464</v>
      </c>
      <c r="Z317" s="698">
        <v>0</v>
      </c>
      <c r="AA317" s="703" t="s">
        <v>89</v>
      </c>
    </row>
    <row r="318" spans="1:27" ht="63" customHeight="1" x14ac:dyDescent="0.25">
      <c r="A318" s="421" t="s">
        <v>26</v>
      </c>
      <c r="B318" s="141" t="s">
        <v>481</v>
      </c>
      <c r="C318" s="142" t="s">
        <v>482</v>
      </c>
      <c r="D318" s="39">
        <v>165</v>
      </c>
      <c r="E318" s="581" t="s">
        <v>1496</v>
      </c>
      <c r="F318" s="582" t="s">
        <v>486</v>
      </c>
      <c r="G318" s="583">
        <v>0</v>
      </c>
      <c r="H318" s="583" t="s">
        <v>35</v>
      </c>
      <c r="I318" s="583">
        <v>1</v>
      </c>
      <c r="J318" s="40">
        <v>1</v>
      </c>
      <c r="K318" s="825">
        <f t="shared" si="10"/>
        <v>100000000</v>
      </c>
      <c r="L318" s="856">
        <v>100000000</v>
      </c>
      <c r="M318" s="857">
        <v>0</v>
      </c>
      <c r="N318" s="857">
        <v>0</v>
      </c>
      <c r="O318" s="41"/>
      <c r="P318" s="857">
        <v>0</v>
      </c>
      <c r="Q318" s="41"/>
      <c r="R318" s="41"/>
      <c r="S318" s="859">
        <v>0</v>
      </c>
      <c r="T318" s="522">
        <v>1</v>
      </c>
      <c r="U318" s="523" t="s">
        <v>1497</v>
      </c>
      <c r="V318" s="501" t="s">
        <v>1150</v>
      </c>
      <c r="W318" s="756">
        <v>5</v>
      </c>
      <c r="X318" s="705">
        <v>43115</v>
      </c>
      <c r="Y318" s="705">
        <v>43449</v>
      </c>
      <c r="Z318" s="706">
        <v>100000000</v>
      </c>
      <c r="AA318" s="707" t="s">
        <v>89</v>
      </c>
    </row>
    <row r="319" spans="1:27" ht="72.75" customHeight="1" thickBot="1" x14ac:dyDescent="0.3">
      <c r="A319" s="919" t="s">
        <v>26</v>
      </c>
      <c r="B319" s="145" t="s">
        <v>481</v>
      </c>
      <c r="C319" s="146" t="s">
        <v>482</v>
      </c>
      <c r="D319" s="44">
        <v>166</v>
      </c>
      <c r="E319" s="585" t="s">
        <v>487</v>
      </c>
      <c r="F319" s="586" t="s">
        <v>488</v>
      </c>
      <c r="G319" s="587">
        <v>1</v>
      </c>
      <c r="H319" s="587" t="s">
        <v>31</v>
      </c>
      <c r="I319" s="587">
        <v>8</v>
      </c>
      <c r="J319" s="45">
        <v>6</v>
      </c>
      <c r="K319" s="822">
        <f t="shared" si="10"/>
        <v>0</v>
      </c>
      <c r="L319" s="844">
        <v>0</v>
      </c>
      <c r="M319" s="845">
        <v>0</v>
      </c>
      <c r="N319" s="845">
        <v>0</v>
      </c>
      <c r="O319" s="46"/>
      <c r="P319" s="845">
        <v>0</v>
      </c>
      <c r="Q319" s="46"/>
      <c r="R319" s="46"/>
      <c r="S319" s="846">
        <v>0</v>
      </c>
      <c r="T319" s="498"/>
      <c r="U319" s="708"/>
      <c r="V319" s="708"/>
      <c r="W319" s="760"/>
      <c r="X319" s="767"/>
      <c r="Y319" s="767"/>
      <c r="Z319" s="761"/>
      <c r="AA319" s="725" t="s">
        <v>89</v>
      </c>
    </row>
    <row r="320" spans="1:27" ht="63" customHeight="1" x14ac:dyDescent="0.25">
      <c r="A320" s="149" t="s">
        <v>26</v>
      </c>
      <c r="B320" s="920" t="s">
        <v>481</v>
      </c>
      <c r="C320" s="140" t="s">
        <v>482</v>
      </c>
      <c r="D320" s="58">
        <v>167</v>
      </c>
      <c r="E320" s="380" t="s">
        <v>489</v>
      </c>
      <c r="F320" s="392" t="s">
        <v>490</v>
      </c>
      <c r="G320" s="588">
        <v>0</v>
      </c>
      <c r="H320" s="588" t="s">
        <v>35</v>
      </c>
      <c r="I320" s="588">
        <v>1</v>
      </c>
      <c r="J320" s="59">
        <v>1</v>
      </c>
      <c r="K320" s="823">
        <f t="shared" si="10"/>
        <v>0</v>
      </c>
      <c r="L320" s="847">
        <v>0</v>
      </c>
      <c r="M320" s="848">
        <v>0</v>
      </c>
      <c r="N320" s="848">
        <v>0</v>
      </c>
      <c r="O320" s="86"/>
      <c r="P320" s="848">
        <v>0</v>
      </c>
      <c r="Q320" s="86"/>
      <c r="R320" s="86"/>
      <c r="S320" s="849">
        <v>0</v>
      </c>
      <c r="T320" s="921">
        <v>1</v>
      </c>
      <c r="U320" s="485" t="s">
        <v>491</v>
      </c>
      <c r="V320" s="792" t="s">
        <v>1150</v>
      </c>
      <c r="W320" s="486">
        <v>1</v>
      </c>
      <c r="X320" s="712">
        <v>43222</v>
      </c>
      <c r="Y320" s="712">
        <v>43464</v>
      </c>
      <c r="Z320" s="695">
        <v>0</v>
      </c>
      <c r="AA320" s="696" t="s">
        <v>89</v>
      </c>
    </row>
    <row r="321" spans="1:27" ht="63" customHeight="1" thickBot="1" x14ac:dyDescent="0.3">
      <c r="A321" s="148" t="s">
        <v>26</v>
      </c>
      <c r="B321" s="82" t="s">
        <v>481</v>
      </c>
      <c r="C321" s="83" t="s">
        <v>482</v>
      </c>
      <c r="D321" s="30">
        <v>167</v>
      </c>
      <c r="E321" s="387" t="s">
        <v>489</v>
      </c>
      <c r="F321" s="579" t="s">
        <v>490</v>
      </c>
      <c r="G321" s="589">
        <v>0</v>
      </c>
      <c r="H321" s="589" t="s">
        <v>35</v>
      </c>
      <c r="I321" s="589">
        <v>1</v>
      </c>
      <c r="J321" s="31">
        <v>1</v>
      </c>
      <c r="K321" s="824">
        <f t="shared" si="10"/>
        <v>0</v>
      </c>
      <c r="L321" s="852">
        <v>0</v>
      </c>
      <c r="M321" s="853">
        <v>0</v>
      </c>
      <c r="N321" s="853">
        <v>0</v>
      </c>
      <c r="O321" s="84"/>
      <c r="P321" s="853">
        <v>0</v>
      </c>
      <c r="Q321" s="84"/>
      <c r="R321" s="84"/>
      <c r="S321" s="855">
        <v>0</v>
      </c>
      <c r="T321" s="922">
        <v>2</v>
      </c>
      <c r="U321" s="482" t="s">
        <v>1498</v>
      </c>
      <c r="V321" s="793" t="s">
        <v>1150</v>
      </c>
      <c r="W321" s="713">
        <v>1</v>
      </c>
      <c r="X321" s="714">
        <v>43115</v>
      </c>
      <c r="Y321" s="714">
        <v>43449</v>
      </c>
      <c r="Z321" s="702">
        <v>0</v>
      </c>
      <c r="AA321" s="703" t="s">
        <v>89</v>
      </c>
    </row>
    <row r="322" spans="1:27" ht="84.75" customHeight="1" x14ac:dyDescent="0.25">
      <c r="A322" s="149" t="s">
        <v>26</v>
      </c>
      <c r="B322" s="920" t="s">
        <v>481</v>
      </c>
      <c r="C322" s="140" t="s">
        <v>482</v>
      </c>
      <c r="D322" s="58">
        <v>168</v>
      </c>
      <c r="E322" s="380" t="s">
        <v>492</v>
      </c>
      <c r="F322" s="392" t="s">
        <v>493</v>
      </c>
      <c r="G322" s="588">
        <v>30</v>
      </c>
      <c r="H322" s="588" t="s">
        <v>31</v>
      </c>
      <c r="I322" s="588">
        <v>30</v>
      </c>
      <c r="J322" s="59"/>
      <c r="K322" s="823">
        <f t="shared" si="10"/>
        <v>0</v>
      </c>
      <c r="L322" s="847">
        <v>0</v>
      </c>
      <c r="M322" s="848">
        <v>0</v>
      </c>
      <c r="N322" s="848">
        <v>0</v>
      </c>
      <c r="O322" s="86"/>
      <c r="P322" s="848">
        <v>0</v>
      </c>
      <c r="Q322" s="86"/>
      <c r="R322" s="86"/>
      <c r="S322" s="849">
        <v>0</v>
      </c>
      <c r="T322" s="504"/>
      <c r="U322" s="515"/>
      <c r="V322" s="485"/>
      <c r="W322" s="486"/>
      <c r="X322" s="712"/>
      <c r="Y322" s="712"/>
      <c r="Z322" s="695"/>
      <c r="AA322" s="696" t="s">
        <v>89</v>
      </c>
    </row>
    <row r="323" spans="1:27" ht="63" customHeight="1" x14ac:dyDescent="0.25">
      <c r="A323" s="147" t="s">
        <v>26</v>
      </c>
      <c r="B323" s="143" t="s">
        <v>481</v>
      </c>
      <c r="C323" s="144" t="s">
        <v>482</v>
      </c>
      <c r="D323" s="20" t="s">
        <v>494</v>
      </c>
      <c r="E323" s="98" t="s">
        <v>492</v>
      </c>
      <c r="F323" s="107" t="s">
        <v>493</v>
      </c>
      <c r="G323" s="584">
        <v>30</v>
      </c>
      <c r="H323" s="584" t="s">
        <v>31</v>
      </c>
      <c r="I323" s="584">
        <v>30</v>
      </c>
      <c r="J323" s="21"/>
      <c r="K323" s="821">
        <f t="shared" si="10"/>
        <v>180000000</v>
      </c>
      <c r="L323" s="840">
        <v>180000000</v>
      </c>
      <c r="M323" s="841">
        <v>0</v>
      </c>
      <c r="N323" s="841">
        <v>0</v>
      </c>
      <c r="O323" s="51"/>
      <c r="P323" s="841">
        <v>0</v>
      </c>
      <c r="Q323" s="51"/>
      <c r="R323" s="51"/>
      <c r="S323" s="842">
        <v>0</v>
      </c>
      <c r="T323" s="480">
        <v>1</v>
      </c>
      <c r="U323" s="516" t="s">
        <v>1499</v>
      </c>
      <c r="V323" s="479" t="s">
        <v>1150</v>
      </c>
      <c r="W323" s="488">
        <v>15</v>
      </c>
      <c r="X323" s="697">
        <v>43115</v>
      </c>
      <c r="Y323" s="697">
        <v>43449</v>
      </c>
      <c r="Z323" s="698">
        <v>22000000</v>
      </c>
      <c r="AA323" s="699" t="s">
        <v>89</v>
      </c>
    </row>
    <row r="324" spans="1:27" ht="63" customHeight="1" x14ac:dyDescent="0.25">
      <c r="A324" s="147" t="s">
        <v>26</v>
      </c>
      <c r="B324" s="143" t="s">
        <v>481</v>
      </c>
      <c r="C324" s="144" t="s">
        <v>482</v>
      </c>
      <c r="D324" s="20" t="s">
        <v>495</v>
      </c>
      <c r="E324" s="98" t="s">
        <v>496</v>
      </c>
      <c r="F324" s="107" t="s">
        <v>497</v>
      </c>
      <c r="G324" s="584">
        <v>30</v>
      </c>
      <c r="H324" s="584" t="s">
        <v>35</v>
      </c>
      <c r="I324" s="584">
        <v>30</v>
      </c>
      <c r="J324" s="21">
        <v>30</v>
      </c>
      <c r="K324" s="821">
        <f t="shared" si="10"/>
        <v>0</v>
      </c>
      <c r="L324" s="840">
        <v>0</v>
      </c>
      <c r="M324" s="841">
        <v>0</v>
      </c>
      <c r="N324" s="841">
        <v>0</v>
      </c>
      <c r="O324" s="51"/>
      <c r="P324" s="841">
        <v>0</v>
      </c>
      <c r="Q324" s="51"/>
      <c r="R324" s="51"/>
      <c r="S324" s="842">
        <v>0</v>
      </c>
      <c r="T324" s="564">
        <v>2</v>
      </c>
      <c r="U324" s="516" t="s">
        <v>1500</v>
      </c>
      <c r="V324" s="479" t="s">
        <v>1150</v>
      </c>
      <c r="W324" s="757">
        <v>1</v>
      </c>
      <c r="X324" s="697">
        <v>43115</v>
      </c>
      <c r="Y324" s="697">
        <v>43449</v>
      </c>
      <c r="Z324" s="759">
        <v>70000000</v>
      </c>
      <c r="AA324" s="699" t="s">
        <v>89</v>
      </c>
    </row>
    <row r="325" spans="1:27" ht="63" customHeight="1" x14ac:dyDescent="0.25">
      <c r="A325" s="147" t="s">
        <v>26</v>
      </c>
      <c r="B325" s="143" t="s">
        <v>481</v>
      </c>
      <c r="C325" s="144" t="s">
        <v>482</v>
      </c>
      <c r="D325" s="20" t="s">
        <v>495</v>
      </c>
      <c r="E325" s="98" t="s">
        <v>496</v>
      </c>
      <c r="F325" s="107" t="s">
        <v>497</v>
      </c>
      <c r="G325" s="584">
        <v>30</v>
      </c>
      <c r="H325" s="584" t="s">
        <v>35</v>
      </c>
      <c r="I325" s="584">
        <v>30</v>
      </c>
      <c r="J325" s="21">
        <v>30</v>
      </c>
      <c r="K325" s="821">
        <f t="shared" si="10"/>
        <v>0</v>
      </c>
      <c r="L325" s="840">
        <v>0</v>
      </c>
      <c r="M325" s="841">
        <v>0</v>
      </c>
      <c r="N325" s="841">
        <v>0</v>
      </c>
      <c r="O325" s="51"/>
      <c r="P325" s="841">
        <v>0</v>
      </c>
      <c r="Q325" s="51"/>
      <c r="R325" s="51"/>
      <c r="S325" s="842">
        <v>0</v>
      </c>
      <c r="T325" s="564">
        <v>3</v>
      </c>
      <c r="U325" s="525" t="s">
        <v>1501</v>
      </c>
      <c r="V325" s="479" t="s">
        <v>1150</v>
      </c>
      <c r="W325" s="757">
        <v>6</v>
      </c>
      <c r="X325" s="697">
        <v>43115</v>
      </c>
      <c r="Y325" s="697">
        <v>43449</v>
      </c>
      <c r="Z325" s="759">
        <v>88000000</v>
      </c>
      <c r="AA325" s="699" t="s">
        <v>89</v>
      </c>
    </row>
    <row r="326" spans="1:27" ht="63" customHeight="1" thickBot="1" x14ac:dyDescent="0.3">
      <c r="A326" s="148" t="s">
        <v>26</v>
      </c>
      <c r="B326" s="82" t="s">
        <v>481</v>
      </c>
      <c r="C326" s="83" t="s">
        <v>482</v>
      </c>
      <c r="D326" s="30" t="s">
        <v>495</v>
      </c>
      <c r="E326" s="387" t="s">
        <v>496</v>
      </c>
      <c r="F326" s="579" t="s">
        <v>497</v>
      </c>
      <c r="G326" s="589">
        <v>30</v>
      </c>
      <c r="H326" s="589" t="s">
        <v>35</v>
      </c>
      <c r="I326" s="589">
        <v>30</v>
      </c>
      <c r="J326" s="31">
        <v>30</v>
      </c>
      <c r="K326" s="824">
        <f t="shared" si="10"/>
        <v>0</v>
      </c>
      <c r="L326" s="852">
        <v>0</v>
      </c>
      <c r="M326" s="853">
        <v>0</v>
      </c>
      <c r="N326" s="853">
        <v>0</v>
      </c>
      <c r="O326" s="84"/>
      <c r="P326" s="853">
        <v>0</v>
      </c>
      <c r="Q326" s="84"/>
      <c r="R326" s="84"/>
      <c r="S326" s="855">
        <v>0</v>
      </c>
      <c r="T326" s="925">
        <v>4</v>
      </c>
      <c r="U326" s="524" t="s">
        <v>1502</v>
      </c>
      <c r="V326" s="482" t="s">
        <v>1150</v>
      </c>
      <c r="W326" s="763">
        <v>1</v>
      </c>
      <c r="X326" s="714">
        <v>43115</v>
      </c>
      <c r="Y326" s="714">
        <v>43449</v>
      </c>
      <c r="Z326" s="764">
        <v>0</v>
      </c>
      <c r="AA326" s="703" t="s">
        <v>89</v>
      </c>
    </row>
    <row r="327" spans="1:27" ht="63" customHeight="1" x14ac:dyDescent="0.25">
      <c r="A327" s="149" t="s">
        <v>26</v>
      </c>
      <c r="B327" s="77" t="s">
        <v>481</v>
      </c>
      <c r="C327" s="140" t="s">
        <v>482</v>
      </c>
      <c r="D327" s="58">
        <v>169</v>
      </c>
      <c r="E327" s="402" t="s">
        <v>1503</v>
      </c>
      <c r="F327" s="129" t="s">
        <v>498</v>
      </c>
      <c r="G327" s="588">
        <v>22</v>
      </c>
      <c r="H327" s="588" t="s">
        <v>35</v>
      </c>
      <c r="I327" s="588">
        <v>26</v>
      </c>
      <c r="J327" s="59">
        <v>26</v>
      </c>
      <c r="K327" s="823">
        <f t="shared" si="10"/>
        <v>0</v>
      </c>
      <c r="L327" s="847">
        <v>0</v>
      </c>
      <c r="M327" s="848">
        <v>0</v>
      </c>
      <c r="N327" s="848">
        <v>0</v>
      </c>
      <c r="O327" s="86"/>
      <c r="P327" s="848">
        <v>0</v>
      </c>
      <c r="Q327" s="86"/>
      <c r="R327" s="86"/>
      <c r="S327" s="849">
        <v>0</v>
      </c>
      <c r="T327" s="504"/>
      <c r="U327" s="926"/>
      <c r="V327" s="485"/>
      <c r="W327" s="927"/>
      <c r="X327" s="712"/>
      <c r="Y327" s="712"/>
      <c r="Z327" s="739"/>
      <c r="AA327" s="696" t="s">
        <v>89</v>
      </c>
    </row>
    <row r="328" spans="1:27" ht="63" customHeight="1" x14ac:dyDescent="0.25">
      <c r="A328" s="147" t="s">
        <v>26</v>
      </c>
      <c r="B328" s="78" t="s">
        <v>481</v>
      </c>
      <c r="C328" s="144" t="s">
        <v>482</v>
      </c>
      <c r="D328" s="20" t="s">
        <v>499</v>
      </c>
      <c r="E328" s="609" t="s">
        <v>1504</v>
      </c>
      <c r="F328" s="128" t="s">
        <v>498</v>
      </c>
      <c r="G328" s="584">
        <v>22</v>
      </c>
      <c r="H328" s="584" t="s">
        <v>35</v>
      </c>
      <c r="I328" s="584">
        <v>26</v>
      </c>
      <c r="J328" s="21">
        <v>26</v>
      </c>
      <c r="K328" s="821">
        <f t="shared" si="10"/>
        <v>240000000</v>
      </c>
      <c r="L328" s="840">
        <v>240000000</v>
      </c>
      <c r="M328" s="841">
        <v>0</v>
      </c>
      <c r="N328" s="841">
        <v>0</v>
      </c>
      <c r="O328" s="67"/>
      <c r="P328" s="841">
        <v>0</v>
      </c>
      <c r="Q328" s="67"/>
      <c r="R328" s="67"/>
      <c r="S328" s="842">
        <v>0</v>
      </c>
      <c r="T328" s="480">
        <v>1</v>
      </c>
      <c r="U328" s="525" t="s">
        <v>1505</v>
      </c>
      <c r="V328" s="479" t="s">
        <v>1150</v>
      </c>
      <c r="W328" s="757">
        <v>6</v>
      </c>
      <c r="X328" s="697">
        <v>43115</v>
      </c>
      <c r="Y328" s="697">
        <v>43449</v>
      </c>
      <c r="Z328" s="759">
        <v>240000000</v>
      </c>
      <c r="AA328" s="699" t="s">
        <v>89</v>
      </c>
    </row>
    <row r="329" spans="1:27" ht="63" customHeight="1" x14ac:dyDescent="0.25">
      <c r="A329" s="147" t="s">
        <v>26</v>
      </c>
      <c r="B329" s="78" t="s">
        <v>481</v>
      </c>
      <c r="C329" s="144" t="s">
        <v>482</v>
      </c>
      <c r="D329" s="20" t="s">
        <v>499</v>
      </c>
      <c r="E329" s="609" t="s">
        <v>1506</v>
      </c>
      <c r="F329" s="128" t="s">
        <v>498</v>
      </c>
      <c r="G329" s="584">
        <v>22</v>
      </c>
      <c r="H329" s="584" t="s">
        <v>35</v>
      </c>
      <c r="I329" s="584">
        <v>26</v>
      </c>
      <c r="J329" s="21">
        <v>26</v>
      </c>
      <c r="K329" s="821">
        <f t="shared" ref="K329:K360" si="11">+L329+M329+N329+O329+P329+Q329+R329+S329</f>
        <v>0</v>
      </c>
      <c r="L329" s="840">
        <v>0</v>
      </c>
      <c r="M329" s="841">
        <v>0</v>
      </c>
      <c r="N329" s="841">
        <v>0</v>
      </c>
      <c r="O329" s="67"/>
      <c r="P329" s="841">
        <v>0</v>
      </c>
      <c r="Q329" s="67"/>
      <c r="R329" s="67"/>
      <c r="S329" s="842">
        <v>0</v>
      </c>
      <c r="T329" s="480">
        <v>2</v>
      </c>
      <c r="U329" s="525" t="s">
        <v>1507</v>
      </c>
      <c r="V329" s="479" t="s">
        <v>1150</v>
      </c>
      <c r="W329" s="757">
        <v>34</v>
      </c>
      <c r="X329" s="697">
        <v>43115</v>
      </c>
      <c r="Y329" s="697">
        <v>43449</v>
      </c>
      <c r="Z329" s="759">
        <v>0</v>
      </c>
      <c r="AA329" s="699" t="s">
        <v>89</v>
      </c>
    </row>
    <row r="330" spans="1:27" ht="63" customHeight="1" x14ac:dyDescent="0.25">
      <c r="A330" s="147" t="s">
        <v>26</v>
      </c>
      <c r="B330" s="78" t="s">
        <v>481</v>
      </c>
      <c r="C330" s="144" t="s">
        <v>482</v>
      </c>
      <c r="D330" s="20" t="s">
        <v>499</v>
      </c>
      <c r="E330" s="609" t="s">
        <v>1508</v>
      </c>
      <c r="F330" s="128" t="s">
        <v>498</v>
      </c>
      <c r="G330" s="584">
        <v>22</v>
      </c>
      <c r="H330" s="584" t="s">
        <v>35</v>
      </c>
      <c r="I330" s="584">
        <v>26</v>
      </c>
      <c r="J330" s="21">
        <v>26</v>
      </c>
      <c r="K330" s="821">
        <f t="shared" si="11"/>
        <v>0</v>
      </c>
      <c r="L330" s="840">
        <v>0</v>
      </c>
      <c r="M330" s="841">
        <v>0</v>
      </c>
      <c r="N330" s="841">
        <v>0</v>
      </c>
      <c r="O330" s="67"/>
      <c r="P330" s="841">
        <v>0</v>
      </c>
      <c r="Q330" s="67"/>
      <c r="R330" s="67"/>
      <c r="S330" s="842">
        <v>0</v>
      </c>
      <c r="T330" s="480">
        <v>3</v>
      </c>
      <c r="U330" s="525" t="s">
        <v>1509</v>
      </c>
      <c r="V330" s="479" t="s">
        <v>1150</v>
      </c>
      <c r="W330" s="757">
        <v>6</v>
      </c>
      <c r="X330" s="697">
        <v>43222</v>
      </c>
      <c r="Y330" s="697">
        <v>43464</v>
      </c>
      <c r="Z330" s="698">
        <v>0</v>
      </c>
      <c r="AA330" s="699" t="s">
        <v>89</v>
      </c>
    </row>
    <row r="331" spans="1:27" ht="63" customHeight="1" thickBot="1" x14ac:dyDescent="0.3">
      <c r="A331" s="148" t="s">
        <v>26</v>
      </c>
      <c r="B331" s="79" t="s">
        <v>481</v>
      </c>
      <c r="C331" s="83" t="s">
        <v>482</v>
      </c>
      <c r="D331" s="30" t="s">
        <v>500</v>
      </c>
      <c r="E331" s="124" t="s">
        <v>1510</v>
      </c>
      <c r="F331" s="590" t="s">
        <v>501</v>
      </c>
      <c r="G331" s="589">
        <v>22</v>
      </c>
      <c r="H331" s="589" t="s">
        <v>31</v>
      </c>
      <c r="I331" s="589">
        <v>2</v>
      </c>
      <c r="J331" s="31">
        <v>2</v>
      </c>
      <c r="K331" s="824">
        <f t="shared" si="11"/>
        <v>0</v>
      </c>
      <c r="L331" s="852">
        <v>0</v>
      </c>
      <c r="M331" s="853">
        <v>0</v>
      </c>
      <c r="N331" s="853">
        <v>0</v>
      </c>
      <c r="O331" s="928"/>
      <c r="P331" s="853">
        <v>0</v>
      </c>
      <c r="Q331" s="928"/>
      <c r="R331" s="928"/>
      <c r="S331" s="855">
        <v>0</v>
      </c>
      <c r="T331" s="505"/>
      <c r="U331" s="482"/>
      <c r="V331" s="482"/>
      <c r="W331" s="925"/>
      <c r="X331" s="768"/>
      <c r="Y331" s="701"/>
      <c r="Z331" s="702"/>
      <c r="AA331" s="703" t="s">
        <v>89</v>
      </c>
    </row>
    <row r="332" spans="1:27" ht="51" customHeight="1" thickBot="1" x14ac:dyDescent="0.3">
      <c r="A332" s="939" t="s">
        <v>26</v>
      </c>
      <c r="B332" s="5" t="s">
        <v>481</v>
      </c>
      <c r="C332" s="139" t="s">
        <v>482</v>
      </c>
      <c r="D332" s="7">
        <v>170</v>
      </c>
      <c r="E332" s="73" t="s">
        <v>502</v>
      </c>
      <c r="F332" s="574" t="s">
        <v>503</v>
      </c>
      <c r="G332" s="570">
        <v>54</v>
      </c>
      <c r="H332" s="570" t="s">
        <v>35</v>
      </c>
      <c r="I332" s="570">
        <v>60</v>
      </c>
      <c r="J332" s="8">
        <v>60</v>
      </c>
      <c r="K332" s="826">
        <f t="shared" si="11"/>
        <v>1118700000</v>
      </c>
      <c r="L332" s="860">
        <v>474232375</v>
      </c>
      <c r="M332" s="861">
        <v>244467625</v>
      </c>
      <c r="N332" s="861">
        <v>400000000</v>
      </c>
      <c r="O332" s="76"/>
      <c r="P332" s="861">
        <v>0</v>
      </c>
      <c r="Q332" s="76"/>
      <c r="R332" s="76"/>
      <c r="S332" s="862">
        <v>0</v>
      </c>
      <c r="T332" s="463">
        <v>1</v>
      </c>
      <c r="U332" s="503" t="s">
        <v>1511</v>
      </c>
      <c r="V332" s="503" t="s">
        <v>1150</v>
      </c>
      <c r="W332" s="929">
        <v>67</v>
      </c>
      <c r="X332" s="737">
        <v>43115</v>
      </c>
      <c r="Y332" s="737">
        <v>43449</v>
      </c>
      <c r="Z332" s="693">
        <v>1118700000</v>
      </c>
      <c r="AA332" s="715" t="s">
        <v>89</v>
      </c>
    </row>
    <row r="333" spans="1:27" ht="51" customHeight="1" x14ac:dyDescent="0.25">
      <c r="A333" s="149" t="s">
        <v>26</v>
      </c>
      <c r="B333" s="151" t="s">
        <v>481</v>
      </c>
      <c r="C333" s="140" t="s">
        <v>482</v>
      </c>
      <c r="D333" s="58">
        <v>171</v>
      </c>
      <c r="E333" s="380" t="s">
        <v>504</v>
      </c>
      <c r="F333" s="392" t="s">
        <v>505</v>
      </c>
      <c r="G333" s="588">
        <v>0</v>
      </c>
      <c r="H333" s="588" t="s">
        <v>31</v>
      </c>
      <c r="I333" s="588">
        <v>300</v>
      </c>
      <c r="J333" s="59">
        <v>50</v>
      </c>
      <c r="K333" s="823">
        <f t="shared" si="11"/>
        <v>0</v>
      </c>
      <c r="L333" s="847">
        <v>0</v>
      </c>
      <c r="M333" s="848">
        <v>0</v>
      </c>
      <c r="N333" s="848">
        <v>0</v>
      </c>
      <c r="O333" s="875"/>
      <c r="P333" s="848">
        <v>0</v>
      </c>
      <c r="Q333" s="875"/>
      <c r="R333" s="875"/>
      <c r="S333" s="849">
        <v>0</v>
      </c>
      <c r="T333" s="504">
        <v>1</v>
      </c>
      <c r="U333" s="486" t="s">
        <v>1512</v>
      </c>
      <c r="V333" s="486" t="s">
        <v>1150</v>
      </c>
      <c r="W333" s="486">
        <v>1</v>
      </c>
      <c r="X333" s="738">
        <v>43115</v>
      </c>
      <c r="Y333" s="738">
        <v>43449</v>
      </c>
      <c r="Z333" s="695">
        <v>0</v>
      </c>
      <c r="AA333" s="696" t="s">
        <v>89</v>
      </c>
    </row>
    <row r="334" spans="1:27" ht="51" customHeight="1" x14ac:dyDescent="0.25">
      <c r="A334" s="147" t="s">
        <v>26</v>
      </c>
      <c r="B334" s="78" t="s">
        <v>481</v>
      </c>
      <c r="C334" s="144" t="s">
        <v>482</v>
      </c>
      <c r="D334" s="20">
        <v>171</v>
      </c>
      <c r="E334" s="98" t="s">
        <v>504</v>
      </c>
      <c r="F334" s="107" t="s">
        <v>505</v>
      </c>
      <c r="G334" s="584">
        <v>0</v>
      </c>
      <c r="H334" s="584" t="s">
        <v>31</v>
      </c>
      <c r="I334" s="584">
        <v>300</v>
      </c>
      <c r="J334" s="21">
        <v>50</v>
      </c>
      <c r="K334" s="821">
        <f t="shared" si="11"/>
        <v>0</v>
      </c>
      <c r="L334" s="840">
        <v>0</v>
      </c>
      <c r="M334" s="841">
        <v>0</v>
      </c>
      <c r="N334" s="841">
        <v>0</v>
      </c>
      <c r="O334" s="51"/>
      <c r="P334" s="841">
        <v>0</v>
      </c>
      <c r="Q334" s="51"/>
      <c r="R334" s="51"/>
      <c r="S334" s="842">
        <v>0</v>
      </c>
      <c r="T334" s="480">
        <v>2</v>
      </c>
      <c r="U334" s="488" t="s">
        <v>1513</v>
      </c>
      <c r="V334" s="488" t="s">
        <v>1150</v>
      </c>
      <c r="W334" s="488">
        <v>2</v>
      </c>
      <c r="X334" s="758">
        <v>43115</v>
      </c>
      <c r="Y334" s="758">
        <v>43449</v>
      </c>
      <c r="Z334" s="698">
        <v>0</v>
      </c>
      <c r="AA334" s="699" t="s">
        <v>89</v>
      </c>
    </row>
    <row r="335" spans="1:27" ht="51" customHeight="1" x14ac:dyDescent="0.25">
      <c r="A335" s="147" t="s">
        <v>26</v>
      </c>
      <c r="B335" s="78" t="s">
        <v>481</v>
      </c>
      <c r="C335" s="144" t="s">
        <v>482</v>
      </c>
      <c r="D335" s="20">
        <v>171</v>
      </c>
      <c r="E335" s="98" t="s">
        <v>504</v>
      </c>
      <c r="F335" s="107" t="s">
        <v>505</v>
      </c>
      <c r="G335" s="584">
        <v>0</v>
      </c>
      <c r="H335" s="584" t="s">
        <v>31</v>
      </c>
      <c r="I335" s="584">
        <v>300</v>
      </c>
      <c r="J335" s="21">
        <v>50</v>
      </c>
      <c r="K335" s="821">
        <f t="shared" si="11"/>
        <v>0</v>
      </c>
      <c r="L335" s="840">
        <v>0</v>
      </c>
      <c r="M335" s="841">
        <v>0</v>
      </c>
      <c r="N335" s="841">
        <v>0</v>
      </c>
      <c r="O335" s="51"/>
      <c r="P335" s="841">
        <v>0</v>
      </c>
      <c r="Q335" s="51"/>
      <c r="R335" s="51"/>
      <c r="S335" s="842">
        <v>0</v>
      </c>
      <c r="T335" s="480">
        <v>3</v>
      </c>
      <c r="U335" s="488" t="s">
        <v>506</v>
      </c>
      <c r="V335" s="488" t="s">
        <v>1150</v>
      </c>
      <c r="W335" s="488"/>
      <c r="X335" s="758">
        <v>43115</v>
      </c>
      <c r="Y335" s="758">
        <v>43449</v>
      </c>
      <c r="Z335" s="759">
        <v>0</v>
      </c>
      <c r="AA335" s="699" t="s">
        <v>89</v>
      </c>
    </row>
    <row r="336" spans="1:27" ht="51" customHeight="1" thickBot="1" x14ac:dyDescent="0.3">
      <c r="A336" s="148" t="s">
        <v>26</v>
      </c>
      <c r="B336" s="79" t="s">
        <v>481</v>
      </c>
      <c r="C336" s="83" t="s">
        <v>482</v>
      </c>
      <c r="D336" s="30">
        <v>171</v>
      </c>
      <c r="E336" s="387" t="s">
        <v>504</v>
      </c>
      <c r="F336" s="579" t="s">
        <v>505</v>
      </c>
      <c r="G336" s="589">
        <v>0</v>
      </c>
      <c r="H336" s="589" t="s">
        <v>31</v>
      </c>
      <c r="I336" s="589">
        <v>300</v>
      </c>
      <c r="J336" s="31">
        <v>50</v>
      </c>
      <c r="K336" s="824">
        <f t="shared" si="11"/>
        <v>0</v>
      </c>
      <c r="L336" s="852">
        <v>0</v>
      </c>
      <c r="M336" s="853">
        <v>0</v>
      </c>
      <c r="N336" s="853">
        <v>0</v>
      </c>
      <c r="O336" s="84"/>
      <c r="P336" s="853">
        <v>0</v>
      </c>
      <c r="Q336" s="84"/>
      <c r="R336" s="84"/>
      <c r="S336" s="855">
        <v>0</v>
      </c>
      <c r="T336" s="505">
        <v>4</v>
      </c>
      <c r="U336" s="713" t="s">
        <v>1514</v>
      </c>
      <c r="V336" s="713" t="s">
        <v>1150</v>
      </c>
      <c r="W336" s="713">
        <v>1</v>
      </c>
      <c r="X336" s="768">
        <v>43252</v>
      </c>
      <c r="Y336" s="768">
        <v>43449</v>
      </c>
      <c r="Z336" s="764">
        <v>0</v>
      </c>
      <c r="AA336" s="703" t="s">
        <v>89</v>
      </c>
    </row>
    <row r="337" spans="1:27" ht="51" customHeight="1" x14ac:dyDescent="0.25">
      <c r="A337" s="933" t="s">
        <v>26</v>
      </c>
      <c r="B337" s="934" t="s">
        <v>481</v>
      </c>
      <c r="C337" s="935" t="s">
        <v>482</v>
      </c>
      <c r="D337" s="58">
        <v>172</v>
      </c>
      <c r="E337" s="936" t="s">
        <v>507</v>
      </c>
      <c r="F337" s="936" t="s">
        <v>508</v>
      </c>
      <c r="G337" s="937">
        <v>750</v>
      </c>
      <c r="H337" s="937" t="s">
        <v>31</v>
      </c>
      <c r="I337" s="937">
        <v>1050</v>
      </c>
      <c r="J337" s="938"/>
      <c r="K337" s="823">
        <f t="shared" si="11"/>
        <v>0</v>
      </c>
      <c r="L337" s="847">
        <v>0</v>
      </c>
      <c r="M337" s="848">
        <v>0</v>
      </c>
      <c r="N337" s="848">
        <v>0</v>
      </c>
      <c r="O337" s="86"/>
      <c r="P337" s="848">
        <v>0</v>
      </c>
      <c r="Q337" s="86"/>
      <c r="R337" s="86"/>
      <c r="S337" s="849">
        <v>0</v>
      </c>
      <c r="T337" s="504"/>
      <c r="U337" s="504"/>
      <c r="V337" s="504"/>
      <c r="W337" s="504"/>
      <c r="X337" s="738"/>
      <c r="Y337" s="694"/>
      <c r="Z337" s="695"/>
      <c r="AA337" s="696" t="s">
        <v>89</v>
      </c>
    </row>
    <row r="338" spans="1:27" ht="66.75" customHeight="1" x14ac:dyDescent="0.25">
      <c r="A338" s="147" t="s">
        <v>26</v>
      </c>
      <c r="B338" s="78" t="s">
        <v>481</v>
      </c>
      <c r="C338" s="144" t="s">
        <v>482</v>
      </c>
      <c r="D338" s="20" t="s">
        <v>509</v>
      </c>
      <c r="E338" s="625" t="s">
        <v>510</v>
      </c>
      <c r="F338" s="626" t="s">
        <v>511</v>
      </c>
      <c r="G338" s="584">
        <v>750</v>
      </c>
      <c r="H338" s="584" t="s">
        <v>35</v>
      </c>
      <c r="I338" s="584">
        <v>950</v>
      </c>
      <c r="J338" s="21">
        <v>950</v>
      </c>
      <c r="K338" s="821">
        <f t="shared" si="11"/>
        <v>20000000</v>
      </c>
      <c r="L338" s="840">
        <v>20000000</v>
      </c>
      <c r="M338" s="841">
        <v>0</v>
      </c>
      <c r="N338" s="841">
        <v>0</v>
      </c>
      <c r="O338" s="881"/>
      <c r="P338" s="841">
        <v>0</v>
      </c>
      <c r="Q338" s="881"/>
      <c r="R338" s="881"/>
      <c r="S338" s="842">
        <v>0</v>
      </c>
      <c r="T338" s="480">
        <v>1</v>
      </c>
      <c r="U338" s="480" t="s">
        <v>1515</v>
      </c>
      <c r="V338" s="480" t="s">
        <v>1150</v>
      </c>
      <c r="W338" s="480">
        <v>5</v>
      </c>
      <c r="X338" s="758">
        <v>43115</v>
      </c>
      <c r="Y338" s="700">
        <v>43449</v>
      </c>
      <c r="Z338" s="698">
        <v>20000000</v>
      </c>
      <c r="AA338" s="699" t="s">
        <v>89</v>
      </c>
    </row>
    <row r="339" spans="1:27" ht="51" customHeight="1" x14ac:dyDescent="0.25">
      <c r="A339" s="147" t="s">
        <v>26</v>
      </c>
      <c r="B339" s="78" t="s">
        <v>481</v>
      </c>
      <c r="C339" s="144" t="s">
        <v>482</v>
      </c>
      <c r="D339" s="20" t="s">
        <v>509</v>
      </c>
      <c r="E339" s="625" t="s">
        <v>510</v>
      </c>
      <c r="F339" s="626" t="s">
        <v>511</v>
      </c>
      <c r="G339" s="584">
        <v>750</v>
      </c>
      <c r="H339" s="584" t="s">
        <v>35</v>
      </c>
      <c r="I339" s="584">
        <v>950</v>
      </c>
      <c r="J339" s="21">
        <v>950</v>
      </c>
      <c r="K339" s="821">
        <f t="shared" si="11"/>
        <v>0</v>
      </c>
      <c r="L339" s="840">
        <v>0</v>
      </c>
      <c r="M339" s="841">
        <v>0</v>
      </c>
      <c r="N339" s="841">
        <v>0</v>
      </c>
      <c r="O339" s="51"/>
      <c r="P339" s="841">
        <v>0</v>
      </c>
      <c r="Q339" s="51"/>
      <c r="R339" s="51"/>
      <c r="S339" s="842">
        <v>0</v>
      </c>
      <c r="T339" s="480">
        <v>2</v>
      </c>
      <c r="U339" s="480" t="s">
        <v>1516</v>
      </c>
      <c r="V339" s="480" t="s">
        <v>1150</v>
      </c>
      <c r="W339" s="480">
        <v>29</v>
      </c>
      <c r="X339" s="758">
        <v>43115</v>
      </c>
      <c r="Y339" s="758">
        <v>43449</v>
      </c>
      <c r="Z339" s="698">
        <v>0</v>
      </c>
      <c r="AA339" s="699" t="s">
        <v>89</v>
      </c>
    </row>
    <row r="340" spans="1:27" ht="51" customHeight="1" x14ac:dyDescent="0.25">
      <c r="A340" s="147" t="s">
        <v>26</v>
      </c>
      <c r="B340" s="78" t="s">
        <v>481</v>
      </c>
      <c r="C340" s="144" t="s">
        <v>482</v>
      </c>
      <c r="D340" s="20" t="s">
        <v>509</v>
      </c>
      <c r="E340" s="625" t="s">
        <v>510</v>
      </c>
      <c r="F340" s="626" t="s">
        <v>511</v>
      </c>
      <c r="G340" s="584">
        <v>750</v>
      </c>
      <c r="H340" s="584" t="s">
        <v>35</v>
      </c>
      <c r="I340" s="584">
        <v>950</v>
      </c>
      <c r="J340" s="21">
        <v>950</v>
      </c>
      <c r="K340" s="821">
        <f t="shared" si="11"/>
        <v>0</v>
      </c>
      <c r="L340" s="840">
        <v>0</v>
      </c>
      <c r="M340" s="841">
        <v>0</v>
      </c>
      <c r="N340" s="841">
        <v>0</v>
      </c>
      <c r="O340" s="51"/>
      <c r="P340" s="841">
        <v>0</v>
      </c>
      <c r="Q340" s="51"/>
      <c r="R340" s="51"/>
      <c r="S340" s="842">
        <v>0</v>
      </c>
      <c r="T340" s="480">
        <v>3</v>
      </c>
      <c r="U340" s="480" t="s">
        <v>1517</v>
      </c>
      <c r="V340" s="480" t="s">
        <v>1150</v>
      </c>
      <c r="W340" s="480">
        <v>3</v>
      </c>
      <c r="X340" s="758">
        <v>43115</v>
      </c>
      <c r="Y340" s="758">
        <v>43449</v>
      </c>
      <c r="Z340" s="698">
        <v>0</v>
      </c>
      <c r="AA340" s="699" t="s">
        <v>89</v>
      </c>
    </row>
    <row r="341" spans="1:27" ht="73.5" customHeight="1" x14ac:dyDescent="0.25">
      <c r="A341" s="147" t="s">
        <v>26</v>
      </c>
      <c r="B341" s="78" t="s">
        <v>481</v>
      </c>
      <c r="C341" s="144" t="s">
        <v>482</v>
      </c>
      <c r="D341" s="20" t="s">
        <v>509</v>
      </c>
      <c r="E341" s="625" t="s">
        <v>510</v>
      </c>
      <c r="F341" s="626" t="s">
        <v>511</v>
      </c>
      <c r="G341" s="584">
        <v>750</v>
      </c>
      <c r="H341" s="584" t="s">
        <v>35</v>
      </c>
      <c r="I341" s="584">
        <v>950</v>
      </c>
      <c r="J341" s="21">
        <v>950</v>
      </c>
      <c r="K341" s="821">
        <f t="shared" si="11"/>
        <v>0</v>
      </c>
      <c r="L341" s="840">
        <v>0</v>
      </c>
      <c r="M341" s="841">
        <v>0</v>
      </c>
      <c r="N341" s="841">
        <v>0</v>
      </c>
      <c r="O341" s="51"/>
      <c r="P341" s="841">
        <v>0</v>
      </c>
      <c r="Q341" s="51"/>
      <c r="R341" s="51"/>
      <c r="S341" s="842">
        <v>0</v>
      </c>
      <c r="T341" s="480">
        <v>4</v>
      </c>
      <c r="U341" s="480" t="s">
        <v>1518</v>
      </c>
      <c r="V341" s="480" t="s">
        <v>1150</v>
      </c>
      <c r="W341" s="480">
        <v>2</v>
      </c>
      <c r="X341" s="758">
        <v>43252</v>
      </c>
      <c r="Y341" s="758">
        <v>43454</v>
      </c>
      <c r="Z341" s="698">
        <v>0</v>
      </c>
      <c r="AA341" s="699" t="s">
        <v>89</v>
      </c>
    </row>
    <row r="342" spans="1:27" ht="63" customHeight="1" x14ac:dyDescent="0.25">
      <c r="A342" s="147" t="s">
        <v>26</v>
      </c>
      <c r="B342" s="78" t="s">
        <v>481</v>
      </c>
      <c r="C342" s="144" t="s">
        <v>482</v>
      </c>
      <c r="D342" s="20" t="s">
        <v>509</v>
      </c>
      <c r="E342" s="625" t="s">
        <v>510</v>
      </c>
      <c r="F342" s="626" t="s">
        <v>511</v>
      </c>
      <c r="G342" s="584">
        <v>750</v>
      </c>
      <c r="H342" s="584" t="s">
        <v>35</v>
      </c>
      <c r="I342" s="584">
        <v>950</v>
      </c>
      <c r="J342" s="21">
        <v>950</v>
      </c>
      <c r="K342" s="821">
        <f t="shared" si="11"/>
        <v>0</v>
      </c>
      <c r="L342" s="840">
        <v>0</v>
      </c>
      <c r="M342" s="841">
        <v>0</v>
      </c>
      <c r="N342" s="841">
        <v>0</v>
      </c>
      <c r="O342" s="51"/>
      <c r="P342" s="841">
        <v>0</v>
      </c>
      <c r="Q342" s="51"/>
      <c r="R342" s="51"/>
      <c r="S342" s="842">
        <v>0</v>
      </c>
      <c r="T342" s="480">
        <v>5</v>
      </c>
      <c r="U342" s="480" t="s">
        <v>1519</v>
      </c>
      <c r="V342" s="480" t="s">
        <v>1150</v>
      </c>
      <c r="W342" s="480">
        <v>10</v>
      </c>
      <c r="X342" s="758">
        <v>43132</v>
      </c>
      <c r="Y342" s="758">
        <v>43449</v>
      </c>
      <c r="Z342" s="698">
        <v>0</v>
      </c>
      <c r="AA342" s="699" t="s">
        <v>89</v>
      </c>
    </row>
    <row r="343" spans="1:27" ht="63" customHeight="1" x14ac:dyDescent="0.25">
      <c r="A343" s="147" t="s">
        <v>26</v>
      </c>
      <c r="B343" s="78" t="s">
        <v>481</v>
      </c>
      <c r="C343" s="144" t="s">
        <v>482</v>
      </c>
      <c r="D343" s="20" t="s">
        <v>509</v>
      </c>
      <c r="E343" s="625" t="s">
        <v>510</v>
      </c>
      <c r="F343" s="626" t="s">
        <v>511</v>
      </c>
      <c r="G343" s="584">
        <v>750</v>
      </c>
      <c r="H343" s="584" t="s">
        <v>35</v>
      </c>
      <c r="I343" s="584">
        <v>950</v>
      </c>
      <c r="J343" s="21">
        <v>950</v>
      </c>
      <c r="K343" s="821">
        <f t="shared" si="11"/>
        <v>0</v>
      </c>
      <c r="L343" s="840">
        <v>0</v>
      </c>
      <c r="M343" s="841">
        <v>0</v>
      </c>
      <c r="N343" s="841">
        <v>0</v>
      </c>
      <c r="O343" s="51"/>
      <c r="P343" s="841">
        <v>0</v>
      </c>
      <c r="Q343" s="51"/>
      <c r="R343" s="51"/>
      <c r="S343" s="842">
        <v>0</v>
      </c>
      <c r="T343" s="480">
        <v>6</v>
      </c>
      <c r="U343" s="480" t="s">
        <v>1520</v>
      </c>
      <c r="V343" s="480" t="s">
        <v>1150</v>
      </c>
      <c r="W343" s="480">
        <v>5</v>
      </c>
      <c r="X343" s="758">
        <v>43115</v>
      </c>
      <c r="Y343" s="758">
        <v>43449</v>
      </c>
      <c r="Z343" s="698">
        <v>0</v>
      </c>
      <c r="AA343" s="699" t="s">
        <v>89</v>
      </c>
    </row>
    <row r="344" spans="1:27" ht="63" customHeight="1" x14ac:dyDescent="0.25">
      <c r="A344" s="147" t="s">
        <v>26</v>
      </c>
      <c r="B344" s="78" t="s">
        <v>481</v>
      </c>
      <c r="C344" s="144" t="s">
        <v>482</v>
      </c>
      <c r="D344" s="20" t="s">
        <v>509</v>
      </c>
      <c r="E344" s="625" t="s">
        <v>510</v>
      </c>
      <c r="F344" s="626" t="s">
        <v>511</v>
      </c>
      <c r="G344" s="584">
        <v>750</v>
      </c>
      <c r="H344" s="584" t="s">
        <v>35</v>
      </c>
      <c r="I344" s="584">
        <v>950</v>
      </c>
      <c r="J344" s="21">
        <v>950</v>
      </c>
      <c r="K344" s="821">
        <f t="shared" si="11"/>
        <v>0</v>
      </c>
      <c r="L344" s="840">
        <v>0</v>
      </c>
      <c r="M344" s="841">
        <v>0</v>
      </c>
      <c r="N344" s="841">
        <v>0</v>
      </c>
      <c r="O344" s="51"/>
      <c r="P344" s="841">
        <v>0</v>
      </c>
      <c r="Q344" s="51"/>
      <c r="R344" s="51"/>
      <c r="S344" s="842">
        <v>0</v>
      </c>
      <c r="T344" s="480">
        <v>7</v>
      </c>
      <c r="U344" s="480" t="s">
        <v>1521</v>
      </c>
      <c r="V344" s="480" t="s">
        <v>1150</v>
      </c>
      <c r="W344" s="480">
        <v>22</v>
      </c>
      <c r="X344" s="758">
        <v>43115</v>
      </c>
      <c r="Y344" s="758">
        <v>43449</v>
      </c>
      <c r="Z344" s="698">
        <v>0</v>
      </c>
      <c r="AA344" s="699" t="s">
        <v>89</v>
      </c>
    </row>
    <row r="345" spans="1:27" ht="63" customHeight="1" thickBot="1" x14ac:dyDescent="0.3">
      <c r="A345" s="148" t="s">
        <v>26</v>
      </c>
      <c r="B345" s="153" t="s">
        <v>481</v>
      </c>
      <c r="C345" s="83" t="s">
        <v>482</v>
      </c>
      <c r="D345" s="30" t="s">
        <v>512</v>
      </c>
      <c r="E345" s="631" t="s">
        <v>513</v>
      </c>
      <c r="F345" s="632" t="s">
        <v>514</v>
      </c>
      <c r="G345" s="589">
        <v>0</v>
      </c>
      <c r="H345" s="589" t="s">
        <v>31</v>
      </c>
      <c r="I345" s="589">
        <v>100</v>
      </c>
      <c r="J345" s="31">
        <v>50</v>
      </c>
      <c r="K345" s="824">
        <f t="shared" si="11"/>
        <v>0</v>
      </c>
      <c r="L345" s="852">
        <v>0</v>
      </c>
      <c r="M345" s="853">
        <v>0</v>
      </c>
      <c r="N345" s="853">
        <v>0</v>
      </c>
      <c r="O345" s="84"/>
      <c r="P345" s="853">
        <v>0</v>
      </c>
      <c r="Q345" s="84"/>
      <c r="R345" s="84"/>
      <c r="S345" s="855">
        <v>0</v>
      </c>
      <c r="T345" s="505">
        <v>1</v>
      </c>
      <c r="U345" s="505" t="s">
        <v>1522</v>
      </c>
      <c r="V345" s="505" t="s">
        <v>1150</v>
      </c>
      <c r="W345" s="713"/>
      <c r="X345" s="768">
        <v>43115</v>
      </c>
      <c r="Y345" s="768">
        <v>43449</v>
      </c>
      <c r="Z345" s="702">
        <v>0</v>
      </c>
      <c r="AA345" s="703" t="s">
        <v>89</v>
      </c>
    </row>
    <row r="346" spans="1:27" ht="63" customHeight="1" thickBot="1" x14ac:dyDescent="0.3">
      <c r="A346" s="939" t="s">
        <v>26</v>
      </c>
      <c r="B346" s="150" t="s">
        <v>481</v>
      </c>
      <c r="C346" s="139" t="s">
        <v>482</v>
      </c>
      <c r="D346" s="7">
        <v>173</v>
      </c>
      <c r="E346" s="623" t="s">
        <v>1523</v>
      </c>
      <c r="F346" s="624" t="s">
        <v>515</v>
      </c>
      <c r="G346" s="570">
        <v>0</v>
      </c>
      <c r="H346" s="570" t="s">
        <v>31</v>
      </c>
      <c r="I346" s="570">
        <v>225</v>
      </c>
      <c r="J346" s="8">
        <v>10</v>
      </c>
      <c r="K346" s="826">
        <f t="shared" si="11"/>
        <v>0</v>
      </c>
      <c r="L346" s="860">
        <v>0</v>
      </c>
      <c r="M346" s="861">
        <v>0</v>
      </c>
      <c r="N346" s="861">
        <v>0</v>
      </c>
      <c r="O346" s="76"/>
      <c r="P346" s="861">
        <v>0</v>
      </c>
      <c r="Q346" s="76"/>
      <c r="R346" s="76"/>
      <c r="S346" s="862">
        <v>0</v>
      </c>
      <c r="T346" s="463">
        <v>1</v>
      </c>
      <c r="U346" s="539" t="s">
        <v>1524</v>
      </c>
      <c r="V346" s="539" t="s">
        <v>1150</v>
      </c>
      <c r="W346" s="539">
        <v>1</v>
      </c>
      <c r="X346" s="765">
        <v>43115</v>
      </c>
      <c r="Y346" s="765">
        <v>43449</v>
      </c>
      <c r="Z346" s="693">
        <v>0</v>
      </c>
      <c r="AA346" s="715" t="s">
        <v>89</v>
      </c>
    </row>
    <row r="347" spans="1:27" ht="63" customHeight="1" x14ac:dyDescent="0.25">
      <c r="A347" s="149" t="s">
        <v>26</v>
      </c>
      <c r="B347" s="151" t="s">
        <v>481</v>
      </c>
      <c r="C347" s="140" t="s">
        <v>482</v>
      </c>
      <c r="D347" s="58">
        <v>174</v>
      </c>
      <c r="E347" s="629" t="s">
        <v>516</v>
      </c>
      <c r="F347" s="630" t="s">
        <v>517</v>
      </c>
      <c r="G347" s="588">
        <v>0</v>
      </c>
      <c r="H347" s="588" t="s">
        <v>31</v>
      </c>
      <c r="I347" s="588">
        <v>4</v>
      </c>
      <c r="J347" s="59">
        <v>1</v>
      </c>
      <c r="K347" s="823">
        <f t="shared" si="11"/>
        <v>0</v>
      </c>
      <c r="L347" s="847">
        <v>0</v>
      </c>
      <c r="M347" s="848">
        <v>0</v>
      </c>
      <c r="N347" s="848">
        <v>0</v>
      </c>
      <c r="O347" s="86"/>
      <c r="P347" s="848">
        <v>0</v>
      </c>
      <c r="Q347" s="86"/>
      <c r="R347" s="86"/>
      <c r="S347" s="849">
        <v>0</v>
      </c>
      <c r="T347" s="504">
        <v>1</v>
      </c>
      <c r="U347" s="504" t="s">
        <v>1525</v>
      </c>
      <c r="V347" s="504" t="s">
        <v>1150</v>
      </c>
      <c r="W347" s="504">
        <v>3</v>
      </c>
      <c r="X347" s="738">
        <v>43115</v>
      </c>
      <c r="Y347" s="738">
        <v>43449</v>
      </c>
      <c r="Z347" s="695">
        <v>0</v>
      </c>
      <c r="AA347" s="696" t="s">
        <v>89</v>
      </c>
    </row>
    <row r="348" spans="1:27" ht="63" customHeight="1" x14ac:dyDescent="0.25">
      <c r="A348" s="147" t="s">
        <v>26</v>
      </c>
      <c r="B348" s="78" t="s">
        <v>481</v>
      </c>
      <c r="C348" s="144" t="s">
        <v>482</v>
      </c>
      <c r="D348" s="20">
        <v>174</v>
      </c>
      <c r="E348" s="625" t="s">
        <v>516</v>
      </c>
      <c r="F348" s="626" t="s">
        <v>517</v>
      </c>
      <c r="G348" s="584">
        <v>0</v>
      </c>
      <c r="H348" s="584" t="s">
        <v>31</v>
      </c>
      <c r="I348" s="584">
        <v>4</v>
      </c>
      <c r="J348" s="21">
        <v>1</v>
      </c>
      <c r="K348" s="821">
        <f t="shared" si="11"/>
        <v>0</v>
      </c>
      <c r="L348" s="840">
        <v>0</v>
      </c>
      <c r="M348" s="841">
        <v>0</v>
      </c>
      <c r="N348" s="841">
        <v>0</v>
      </c>
      <c r="O348" s="67"/>
      <c r="P348" s="841">
        <v>0</v>
      </c>
      <c r="Q348" s="67"/>
      <c r="R348" s="67"/>
      <c r="S348" s="842">
        <v>0</v>
      </c>
      <c r="T348" s="480">
        <v>2</v>
      </c>
      <c r="U348" s="480" t="s">
        <v>1526</v>
      </c>
      <c r="V348" s="480" t="s">
        <v>1150</v>
      </c>
      <c r="W348" s="480">
        <v>1</v>
      </c>
      <c r="X348" s="758">
        <v>43115</v>
      </c>
      <c r="Y348" s="758">
        <v>43449</v>
      </c>
      <c r="Z348" s="698">
        <v>0</v>
      </c>
      <c r="AA348" s="699" t="s">
        <v>89</v>
      </c>
    </row>
    <row r="349" spans="1:27" ht="63" customHeight="1" x14ac:dyDescent="0.25">
      <c r="A349" s="147" t="s">
        <v>26</v>
      </c>
      <c r="B349" s="78" t="s">
        <v>481</v>
      </c>
      <c r="C349" s="144" t="s">
        <v>482</v>
      </c>
      <c r="D349" s="20">
        <v>174</v>
      </c>
      <c r="E349" s="625" t="s">
        <v>516</v>
      </c>
      <c r="F349" s="626" t="s">
        <v>517</v>
      </c>
      <c r="G349" s="584">
        <v>0</v>
      </c>
      <c r="H349" s="584" t="s">
        <v>31</v>
      </c>
      <c r="I349" s="584">
        <v>4</v>
      </c>
      <c r="J349" s="21">
        <v>1</v>
      </c>
      <c r="K349" s="821">
        <f t="shared" si="11"/>
        <v>0</v>
      </c>
      <c r="L349" s="840">
        <v>0</v>
      </c>
      <c r="M349" s="841">
        <v>0</v>
      </c>
      <c r="N349" s="841">
        <v>0</v>
      </c>
      <c r="O349" s="51"/>
      <c r="P349" s="841">
        <v>0</v>
      </c>
      <c r="Q349" s="51"/>
      <c r="R349" s="51"/>
      <c r="S349" s="842">
        <v>0</v>
      </c>
      <c r="T349" s="480">
        <v>3</v>
      </c>
      <c r="U349" s="480" t="s">
        <v>1527</v>
      </c>
      <c r="V349" s="480" t="s">
        <v>1150</v>
      </c>
      <c r="W349" s="480">
        <v>1</v>
      </c>
      <c r="X349" s="758">
        <v>43115</v>
      </c>
      <c r="Y349" s="758">
        <v>43449</v>
      </c>
      <c r="Z349" s="698">
        <v>0</v>
      </c>
      <c r="AA349" s="699" t="s">
        <v>89</v>
      </c>
    </row>
    <row r="350" spans="1:27" ht="63" customHeight="1" x14ac:dyDescent="0.25">
      <c r="A350" s="147" t="s">
        <v>26</v>
      </c>
      <c r="B350" s="78" t="s">
        <v>481</v>
      </c>
      <c r="C350" s="144" t="s">
        <v>482</v>
      </c>
      <c r="D350" s="20">
        <v>174</v>
      </c>
      <c r="E350" s="625" t="s">
        <v>516</v>
      </c>
      <c r="F350" s="626" t="s">
        <v>517</v>
      </c>
      <c r="G350" s="584">
        <v>0</v>
      </c>
      <c r="H350" s="584" t="s">
        <v>31</v>
      </c>
      <c r="I350" s="584">
        <v>4</v>
      </c>
      <c r="J350" s="21">
        <v>1</v>
      </c>
      <c r="K350" s="821">
        <f t="shared" si="11"/>
        <v>0</v>
      </c>
      <c r="L350" s="840">
        <v>0</v>
      </c>
      <c r="M350" s="841">
        <v>0</v>
      </c>
      <c r="N350" s="841">
        <v>0</v>
      </c>
      <c r="O350" s="51"/>
      <c r="P350" s="841">
        <v>0</v>
      </c>
      <c r="Q350" s="51"/>
      <c r="R350" s="51"/>
      <c r="S350" s="842">
        <v>0</v>
      </c>
      <c r="T350" s="480">
        <v>4</v>
      </c>
      <c r="U350" s="479" t="s">
        <v>1528</v>
      </c>
      <c r="V350" s="479" t="s">
        <v>1150</v>
      </c>
      <c r="W350" s="480">
        <v>5</v>
      </c>
      <c r="X350" s="758">
        <v>43115</v>
      </c>
      <c r="Y350" s="758">
        <v>43449</v>
      </c>
      <c r="Z350" s="698">
        <v>0</v>
      </c>
      <c r="AA350" s="699" t="s">
        <v>89</v>
      </c>
    </row>
    <row r="351" spans="1:27" ht="63" customHeight="1" thickBot="1" x14ac:dyDescent="0.3">
      <c r="A351" s="148" t="s">
        <v>26</v>
      </c>
      <c r="B351" s="79" t="s">
        <v>481</v>
      </c>
      <c r="C351" s="83" t="s">
        <v>482</v>
      </c>
      <c r="D351" s="30">
        <v>174</v>
      </c>
      <c r="E351" s="631" t="s">
        <v>516</v>
      </c>
      <c r="F351" s="632" t="s">
        <v>517</v>
      </c>
      <c r="G351" s="589">
        <v>0</v>
      </c>
      <c r="H351" s="589" t="s">
        <v>31</v>
      </c>
      <c r="I351" s="589">
        <v>4</v>
      </c>
      <c r="J351" s="31">
        <v>1</v>
      </c>
      <c r="K351" s="824">
        <f t="shared" si="11"/>
        <v>0</v>
      </c>
      <c r="L351" s="852">
        <v>0</v>
      </c>
      <c r="M351" s="853">
        <v>0</v>
      </c>
      <c r="N351" s="853">
        <v>0</v>
      </c>
      <c r="O351" s="84"/>
      <c r="P351" s="853">
        <v>0</v>
      </c>
      <c r="Q351" s="84"/>
      <c r="R351" s="84"/>
      <c r="S351" s="855">
        <v>0</v>
      </c>
      <c r="T351" s="505">
        <v>5</v>
      </c>
      <c r="U351" s="482" t="s">
        <v>1529</v>
      </c>
      <c r="V351" s="482" t="s">
        <v>1150</v>
      </c>
      <c r="W351" s="505">
        <v>3</v>
      </c>
      <c r="X351" s="768">
        <v>43115</v>
      </c>
      <c r="Y351" s="768">
        <v>43449</v>
      </c>
      <c r="Z351" s="702">
        <v>0</v>
      </c>
      <c r="AA351" s="703" t="s">
        <v>89</v>
      </c>
    </row>
    <row r="352" spans="1:27" ht="63" customHeight="1" thickBot="1" x14ac:dyDescent="0.3">
      <c r="A352" s="939" t="s">
        <v>26</v>
      </c>
      <c r="B352" s="150" t="s">
        <v>481</v>
      </c>
      <c r="C352" s="139" t="s">
        <v>482</v>
      </c>
      <c r="D352" s="7">
        <v>175</v>
      </c>
      <c r="E352" s="623" t="s">
        <v>518</v>
      </c>
      <c r="F352" s="624" t="s">
        <v>519</v>
      </c>
      <c r="G352" s="570">
        <v>2063</v>
      </c>
      <c r="H352" s="570" t="s">
        <v>35</v>
      </c>
      <c r="I352" s="570">
        <v>2063</v>
      </c>
      <c r="J352" s="8">
        <v>2063</v>
      </c>
      <c r="K352" s="826">
        <f t="shared" si="11"/>
        <v>0</v>
      </c>
      <c r="L352" s="860">
        <v>0</v>
      </c>
      <c r="M352" s="861">
        <v>0</v>
      </c>
      <c r="N352" s="861">
        <v>0</v>
      </c>
      <c r="O352" s="76"/>
      <c r="P352" s="861">
        <v>0</v>
      </c>
      <c r="Q352" s="76"/>
      <c r="R352" s="76"/>
      <c r="S352" s="862">
        <v>0</v>
      </c>
      <c r="T352" s="463"/>
      <c r="U352" s="503"/>
      <c r="V352" s="503"/>
      <c r="W352" s="539"/>
      <c r="X352" s="765"/>
      <c r="Y352" s="765"/>
      <c r="Z352" s="693"/>
      <c r="AA352" s="715" t="s">
        <v>89</v>
      </c>
    </row>
    <row r="353" spans="1:28" ht="63" customHeight="1" x14ac:dyDescent="0.25">
      <c r="A353" s="149" t="s">
        <v>26</v>
      </c>
      <c r="B353" s="151" t="s">
        <v>481</v>
      </c>
      <c r="C353" s="140" t="s">
        <v>482</v>
      </c>
      <c r="D353" s="58">
        <v>176</v>
      </c>
      <c r="E353" s="629" t="s">
        <v>1530</v>
      </c>
      <c r="F353" s="630" t="s">
        <v>520</v>
      </c>
      <c r="G353" s="588">
        <v>0</v>
      </c>
      <c r="H353" s="588" t="s">
        <v>35</v>
      </c>
      <c r="I353" s="588">
        <v>27</v>
      </c>
      <c r="J353" s="59">
        <v>27</v>
      </c>
      <c r="K353" s="823">
        <f t="shared" si="11"/>
        <v>0</v>
      </c>
      <c r="L353" s="847">
        <v>0</v>
      </c>
      <c r="M353" s="848">
        <v>0</v>
      </c>
      <c r="N353" s="848">
        <v>0</v>
      </c>
      <c r="O353" s="86"/>
      <c r="P353" s="848">
        <v>0</v>
      </c>
      <c r="Q353" s="86"/>
      <c r="R353" s="86"/>
      <c r="S353" s="849">
        <v>0</v>
      </c>
      <c r="T353" s="497">
        <v>1</v>
      </c>
      <c r="U353" s="485" t="s">
        <v>1531</v>
      </c>
      <c r="V353" s="485" t="s">
        <v>1150</v>
      </c>
      <c r="W353" s="504">
        <v>3</v>
      </c>
      <c r="X353" s="738">
        <v>43115</v>
      </c>
      <c r="Y353" s="738">
        <v>43449</v>
      </c>
      <c r="Z353" s="695">
        <v>0</v>
      </c>
      <c r="AA353" s="696" t="s">
        <v>89</v>
      </c>
    </row>
    <row r="354" spans="1:28" ht="63" customHeight="1" x14ac:dyDescent="0.25">
      <c r="A354" s="147" t="s">
        <v>26</v>
      </c>
      <c r="B354" s="78" t="s">
        <v>481</v>
      </c>
      <c r="C354" s="144" t="s">
        <v>482</v>
      </c>
      <c r="D354" s="20">
        <v>176</v>
      </c>
      <c r="E354" s="625" t="s">
        <v>1530</v>
      </c>
      <c r="F354" s="626" t="s">
        <v>520</v>
      </c>
      <c r="G354" s="584">
        <v>0</v>
      </c>
      <c r="H354" s="584" t="s">
        <v>35</v>
      </c>
      <c r="I354" s="584">
        <v>27</v>
      </c>
      <c r="J354" s="21">
        <v>27</v>
      </c>
      <c r="K354" s="821">
        <f t="shared" si="11"/>
        <v>0</v>
      </c>
      <c r="L354" s="840">
        <v>0</v>
      </c>
      <c r="M354" s="841">
        <v>0</v>
      </c>
      <c r="N354" s="841">
        <v>0</v>
      </c>
      <c r="O354" s="51"/>
      <c r="P354" s="841">
        <v>0</v>
      </c>
      <c r="Q354" s="51"/>
      <c r="R354" s="51"/>
      <c r="S354" s="842">
        <v>0</v>
      </c>
      <c r="T354" s="478">
        <v>2</v>
      </c>
      <c r="U354" s="479" t="s">
        <v>1532</v>
      </c>
      <c r="V354" s="479" t="s">
        <v>1150</v>
      </c>
      <c r="W354" s="480">
        <v>3</v>
      </c>
      <c r="X354" s="758">
        <v>43115</v>
      </c>
      <c r="Y354" s="758">
        <v>43449</v>
      </c>
      <c r="Z354" s="698">
        <v>0</v>
      </c>
      <c r="AA354" s="699" t="s">
        <v>89</v>
      </c>
    </row>
    <row r="355" spans="1:28" ht="63" customHeight="1" thickBot="1" x14ac:dyDescent="0.3">
      <c r="A355" s="919" t="s">
        <v>26</v>
      </c>
      <c r="B355" s="940" t="s">
        <v>481</v>
      </c>
      <c r="C355" s="146" t="s">
        <v>482</v>
      </c>
      <c r="D355" s="44">
        <v>176</v>
      </c>
      <c r="E355" s="627" t="s">
        <v>1530</v>
      </c>
      <c r="F355" s="628" t="s">
        <v>520</v>
      </c>
      <c r="G355" s="587">
        <v>0</v>
      </c>
      <c r="H355" s="587" t="s">
        <v>35</v>
      </c>
      <c r="I355" s="587">
        <v>27</v>
      </c>
      <c r="J355" s="45">
        <v>27</v>
      </c>
      <c r="K355" s="822">
        <f t="shared" si="11"/>
        <v>0</v>
      </c>
      <c r="L355" s="844">
        <v>0</v>
      </c>
      <c r="M355" s="845">
        <v>0</v>
      </c>
      <c r="N355" s="845">
        <v>0</v>
      </c>
      <c r="O355" s="46"/>
      <c r="P355" s="845">
        <v>0</v>
      </c>
      <c r="Q355" s="46"/>
      <c r="R355" s="46"/>
      <c r="S355" s="846">
        <v>0</v>
      </c>
      <c r="T355" s="498">
        <v>3</v>
      </c>
      <c r="U355" s="708" t="s">
        <v>1533</v>
      </c>
      <c r="V355" s="708" t="s">
        <v>1150</v>
      </c>
      <c r="W355" s="517">
        <v>2</v>
      </c>
      <c r="X355" s="767">
        <v>43115</v>
      </c>
      <c r="Y355" s="767">
        <v>43449</v>
      </c>
      <c r="Z355" s="711">
        <v>0</v>
      </c>
      <c r="AA355" s="725" t="s">
        <v>89</v>
      </c>
    </row>
    <row r="356" spans="1:28" ht="63" customHeight="1" x14ac:dyDescent="0.25">
      <c r="A356" s="149" t="s">
        <v>26</v>
      </c>
      <c r="B356" s="151" t="s">
        <v>481</v>
      </c>
      <c r="C356" s="140" t="s">
        <v>482</v>
      </c>
      <c r="D356" s="58">
        <v>177</v>
      </c>
      <c r="E356" s="380" t="s">
        <v>1534</v>
      </c>
      <c r="F356" s="392" t="s">
        <v>521</v>
      </c>
      <c r="G356" s="588">
        <v>0</v>
      </c>
      <c r="H356" s="588" t="s">
        <v>35</v>
      </c>
      <c r="I356" s="588">
        <v>1</v>
      </c>
      <c r="J356" s="59">
        <v>1</v>
      </c>
      <c r="K356" s="823">
        <f t="shared" si="11"/>
        <v>0</v>
      </c>
      <c r="L356" s="847">
        <v>0</v>
      </c>
      <c r="M356" s="848">
        <v>0</v>
      </c>
      <c r="N356" s="848">
        <v>0</v>
      </c>
      <c r="O356" s="86"/>
      <c r="P356" s="848">
        <v>0</v>
      </c>
      <c r="Q356" s="86"/>
      <c r="R356" s="86"/>
      <c r="S356" s="849">
        <v>0</v>
      </c>
      <c r="T356" s="504">
        <v>1</v>
      </c>
      <c r="U356" s="485" t="s">
        <v>1535</v>
      </c>
      <c r="V356" s="485" t="s">
        <v>1150</v>
      </c>
      <c r="W356" s="504">
        <v>4</v>
      </c>
      <c r="X356" s="738">
        <v>43115</v>
      </c>
      <c r="Y356" s="738">
        <v>43449</v>
      </c>
      <c r="Z356" s="695">
        <v>0</v>
      </c>
      <c r="AA356" s="696" t="s">
        <v>89</v>
      </c>
    </row>
    <row r="357" spans="1:28" ht="63" customHeight="1" x14ac:dyDescent="0.25">
      <c r="A357" s="147" t="s">
        <v>26</v>
      </c>
      <c r="B357" s="152" t="s">
        <v>481</v>
      </c>
      <c r="C357" s="144" t="s">
        <v>482</v>
      </c>
      <c r="D357" s="20">
        <v>177</v>
      </c>
      <c r="E357" s="98" t="s">
        <v>1534</v>
      </c>
      <c r="F357" s="107" t="s">
        <v>521</v>
      </c>
      <c r="G357" s="584">
        <v>0</v>
      </c>
      <c r="H357" s="584" t="s">
        <v>35</v>
      </c>
      <c r="I357" s="584">
        <v>1</v>
      </c>
      <c r="J357" s="21">
        <v>1</v>
      </c>
      <c r="K357" s="821">
        <f t="shared" si="11"/>
        <v>0</v>
      </c>
      <c r="L357" s="840">
        <v>0</v>
      </c>
      <c r="M357" s="841">
        <v>0</v>
      </c>
      <c r="N357" s="841">
        <v>0</v>
      </c>
      <c r="O357" s="51"/>
      <c r="P357" s="841">
        <v>0</v>
      </c>
      <c r="Q357" s="51"/>
      <c r="R357" s="51"/>
      <c r="S357" s="842">
        <v>0</v>
      </c>
      <c r="T357" s="480">
        <v>2</v>
      </c>
      <c r="U357" s="479" t="s">
        <v>1536</v>
      </c>
      <c r="V357" s="479" t="s">
        <v>1150</v>
      </c>
      <c r="W357" s="480">
        <v>2</v>
      </c>
      <c r="X357" s="758">
        <v>43115</v>
      </c>
      <c r="Y357" s="758">
        <v>43449</v>
      </c>
      <c r="Z357" s="698">
        <v>0</v>
      </c>
      <c r="AA357" s="699" t="s">
        <v>89</v>
      </c>
    </row>
    <row r="358" spans="1:28" ht="63" customHeight="1" thickBot="1" x14ac:dyDescent="0.3">
      <c r="A358" s="148" t="s">
        <v>26</v>
      </c>
      <c r="B358" s="153" t="s">
        <v>481</v>
      </c>
      <c r="C358" s="83" t="s">
        <v>482</v>
      </c>
      <c r="D358" s="30">
        <v>177</v>
      </c>
      <c r="E358" s="387" t="s">
        <v>1534</v>
      </c>
      <c r="F358" s="579" t="s">
        <v>521</v>
      </c>
      <c r="G358" s="589">
        <v>0</v>
      </c>
      <c r="H358" s="589" t="s">
        <v>35</v>
      </c>
      <c r="I358" s="589">
        <v>1</v>
      </c>
      <c r="J358" s="31">
        <v>1</v>
      </c>
      <c r="K358" s="824">
        <f t="shared" si="11"/>
        <v>0</v>
      </c>
      <c r="L358" s="852">
        <v>0</v>
      </c>
      <c r="M358" s="853">
        <v>0</v>
      </c>
      <c r="N358" s="853">
        <v>0</v>
      </c>
      <c r="O358" s="84"/>
      <c r="P358" s="853">
        <v>0</v>
      </c>
      <c r="Q358" s="84"/>
      <c r="R358" s="84"/>
      <c r="S358" s="855">
        <v>0</v>
      </c>
      <c r="T358" s="505">
        <v>3</v>
      </c>
      <c r="U358" s="482" t="s">
        <v>522</v>
      </c>
      <c r="V358" s="482" t="s">
        <v>1150</v>
      </c>
      <c r="W358" s="505">
        <v>2</v>
      </c>
      <c r="X358" s="768">
        <v>43115</v>
      </c>
      <c r="Y358" s="768">
        <v>43449</v>
      </c>
      <c r="Z358" s="702">
        <v>0</v>
      </c>
      <c r="AA358" s="703" t="s">
        <v>89</v>
      </c>
    </row>
    <row r="359" spans="1:28" ht="80.25" customHeight="1" thickBot="1" x14ac:dyDescent="0.3">
      <c r="A359" s="923" t="s">
        <v>26</v>
      </c>
      <c r="B359" s="930" t="s">
        <v>481</v>
      </c>
      <c r="C359" s="924" t="s">
        <v>482</v>
      </c>
      <c r="D359" s="97">
        <v>178</v>
      </c>
      <c r="E359" s="598" t="s">
        <v>523</v>
      </c>
      <c r="F359" s="599" t="s">
        <v>524</v>
      </c>
      <c r="G359" s="600">
        <v>0</v>
      </c>
      <c r="H359" s="600" t="s">
        <v>35</v>
      </c>
      <c r="I359" s="600">
        <v>1</v>
      </c>
      <c r="J359" s="111">
        <v>1</v>
      </c>
      <c r="K359" s="827">
        <f t="shared" si="11"/>
        <v>0</v>
      </c>
      <c r="L359" s="863">
        <v>0</v>
      </c>
      <c r="M359" s="864">
        <v>0</v>
      </c>
      <c r="N359" s="864">
        <v>0</v>
      </c>
      <c r="O359" s="50"/>
      <c r="P359" s="864">
        <v>0</v>
      </c>
      <c r="Q359" s="50"/>
      <c r="R359" s="50"/>
      <c r="S359" s="865">
        <v>0</v>
      </c>
      <c r="T359" s="490">
        <v>1</v>
      </c>
      <c r="U359" s="560" t="s">
        <v>525</v>
      </c>
      <c r="V359" s="560"/>
      <c r="W359" s="931"/>
      <c r="X359" s="932">
        <v>43101</v>
      </c>
      <c r="Y359" s="932">
        <v>43465</v>
      </c>
      <c r="Z359" s="718">
        <v>0</v>
      </c>
      <c r="AA359" s="719" t="s">
        <v>89</v>
      </c>
    </row>
    <row r="360" spans="1:28" ht="91.5" customHeight="1" thickBot="1" x14ac:dyDescent="0.3">
      <c r="A360" s="939" t="s">
        <v>26</v>
      </c>
      <c r="B360" s="150" t="s">
        <v>481</v>
      </c>
      <c r="C360" s="139" t="s">
        <v>482</v>
      </c>
      <c r="D360" s="7">
        <v>179</v>
      </c>
      <c r="E360" s="73" t="s">
        <v>526</v>
      </c>
      <c r="F360" s="574" t="s">
        <v>527</v>
      </c>
      <c r="G360" s="570">
        <v>0</v>
      </c>
      <c r="H360" s="570" t="s">
        <v>35</v>
      </c>
      <c r="I360" s="570">
        <v>2</v>
      </c>
      <c r="J360" s="8">
        <v>2</v>
      </c>
      <c r="K360" s="827">
        <f t="shared" si="11"/>
        <v>0</v>
      </c>
      <c r="L360" s="863">
        <v>0</v>
      </c>
      <c r="M360" s="864">
        <v>0</v>
      </c>
      <c r="N360" s="864">
        <v>0</v>
      </c>
      <c r="O360" s="50"/>
      <c r="P360" s="864">
        <v>0</v>
      </c>
      <c r="Q360" s="50"/>
      <c r="R360" s="50"/>
      <c r="S360" s="865">
        <v>0</v>
      </c>
      <c r="T360" s="463">
        <v>1</v>
      </c>
      <c r="U360" s="503" t="s">
        <v>1537</v>
      </c>
      <c r="V360" s="503" t="s">
        <v>1150</v>
      </c>
      <c r="W360" s="539">
        <v>3</v>
      </c>
      <c r="X360" s="765">
        <v>43115</v>
      </c>
      <c r="Y360" s="765">
        <v>43449</v>
      </c>
      <c r="Z360" s="693">
        <v>0</v>
      </c>
      <c r="AA360" s="715" t="s">
        <v>89</v>
      </c>
    </row>
    <row r="361" spans="1:28" ht="63" customHeight="1" thickBot="1" x14ac:dyDescent="0.3">
      <c r="A361" s="941" t="s">
        <v>26</v>
      </c>
      <c r="B361" s="942" t="s">
        <v>481</v>
      </c>
      <c r="C361" s="385" t="s">
        <v>482</v>
      </c>
      <c r="D361" s="374">
        <v>180</v>
      </c>
      <c r="E361" s="591" t="s">
        <v>528</v>
      </c>
      <c r="F361" s="592" t="s">
        <v>529</v>
      </c>
      <c r="G361" s="593">
        <v>10</v>
      </c>
      <c r="H361" s="593" t="s">
        <v>35</v>
      </c>
      <c r="I361" s="593">
        <v>15</v>
      </c>
      <c r="J361" s="375">
        <v>15</v>
      </c>
      <c r="K361" s="826">
        <f t="shared" ref="K361:K389" si="12">+L361+M361+N361+O361+P361+Q361+R361+S361</f>
        <v>100000000</v>
      </c>
      <c r="L361" s="860">
        <v>100000000</v>
      </c>
      <c r="M361" s="861">
        <v>0</v>
      </c>
      <c r="N361" s="861">
        <v>0</v>
      </c>
      <c r="O361" s="76"/>
      <c r="P361" s="861">
        <v>0</v>
      </c>
      <c r="Q361" s="76"/>
      <c r="R361" s="76"/>
      <c r="S361" s="862">
        <v>0</v>
      </c>
      <c r="T361" s="495">
        <v>1</v>
      </c>
      <c r="U361" s="507" t="s">
        <v>1538</v>
      </c>
      <c r="V361" s="507" t="s">
        <v>1150</v>
      </c>
      <c r="W361" s="538">
        <v>66</v>
      </c>
      <c r="X361" s="943">
        <v>43115</v>
      </c>
      <c r="Y361" s="943">
        <v>43449</v>
      </c>
      <c r="Z361" s="722">
        <v>100000000</v>
      </c>
      <c r="AA361" s="723" t="s">
        <v>89</v>
      </c>
    </row>
    <row r="362" spans="1:28" ht="65.25" customHeight="1" x14ac:dyDescent="0.25">
      <c r="A362" s="149" t="s">
        <v>26</v>
      </c>
      <c r="B362" s="151" t="s">
        <v>481</v>
      </c>
      <c r="C362" s="140" t="s">
        <v>482</v>
      </c>
      <c r="D362" s="58">
        <v>181</v>
      </c>
      <c r="E362" s="944" t="s">
        <v>530</v>
      </c>
      <c r="F362" s="646" t="s">
        <v>531</v>
      </c>
      <c r="G362" s="588">
        <v>0</v>
      </c>
      <c r="H362" s="588" t="s">
        <v>35</v>
      </c>
      <c r="I362" s="588">
        <v>1</v>
      </c>
      <c r="J362" s="59">
        <v>1</v>
      </c>
      <c r="K362" s="823">
        <f t="shared" si="12"/>
        <v>25000000</v>
      </c>
      <c r="L362" s="847">
        <v>25000000</v>
      </c>
      <c r="M362" s="848">
        <v>0</v>
      </c>
      <c r="N362" s="848">
        <v>0</v>
      </c>
      <c r="O362" s="86"/>
      <c r="P362" s="848">
        <v>0</v>
      </c>
      <c r="Q362" s="86"/>
      <c r="R362" s="86"/>
      <c r="S362" s="849">
        <v>0</v>
      </c>
      <c r="T362" s="497">
        <v>1</v>
      </c>
      <c r="U362" s="485" t="s">
        <v>1539</v>
      </c>
      <c r="V362" s="485" t="s">
        <v>1226</v>
      </c>
      <c r="W362" s="504">
        <v>3</v>
      </c>
      <c r="X362" s="738">
        <v>43115</v>
      </c>
      <c r="Y362" s="738">
        <v>43449</v>
      </c>
      <c r="Z362" s="695">
        <v>0</v>
      </c>
      <c r="AA362" s="696" t="s">
        <v>89</v>
      </c>
    </row>
    <row r="363" spans="1:28" ht="63" customHeight="1" thickBot="1" x14ac:dyDescent="0.3">
      <c r="A363" s="148" t="s">
        <v>26</v>
      </c>
      <c r="B363" s="153" t="s">
        <v>481</v>
      </c>
      <c r="C363" s="83" t="s">
        <v>482</v>
      </c>
      <c r="D363" s="30">
        <v>181</v>
      </c>
      <c r="E363" s="945" t="s">
        <v>530</v>
      </c>
      <c r="F363" s="648" t="s">
        <v>531</v>
      </c>
      <c r="G363" s="589">
        <v>0</v>
      </c>
      <c r="H363" s="589" t="s">
        <v>35</v>
      </c>
      <c r="I363" s="589">
        <v>1</v>
      </c>
      <c r="J363" s="31">
        <v>1</v>
      </c>
      <c r="K363" s="824">
        <f t="shared" si="12"/>
        <v>0</v>
      </c>
      <c r="L363" s="852">
        <v>0</v>
      </c>
      <c r="M363" s="853">
        <v>0</v>
      </c>
      <c r="N363" s="853">
        <v>0</v>
      </c>
      <c r="O363" s="84"/>
      <c r="P363" s="853">
        <v>0</v>
      </c>
      <c r="Q363" s="84"/>
      <c r="R363" s="84"/>
      <c r="S363" s="855">
        <v>0</v>
      </c>
      <c r="T363" s="481">
        <v>2</v>
      </c>
      <c r="U363" s="482" t="s">
        <v>1540</v>
      </c>
      <c r="V363" s="482" t="s">
        <v>1150</v>
      </c>
      <c r="W363" s="505">
        <v>5</v>
      </c>
      <c r="X363" s="768">
        <v>43115</v>
      </c>
      <c r="Y363" s="768">
        <v>43449</v>
      </c>
      <c r="Z363" s="702">
        <v>25000000</v>
      </c>
      <c r="AA363" s="703" t="s">
        <v>89</v>
      </c>
    </row>
    <row r="364" spans="1:28" ht="63" customHeight="1" thickBot="1" x14ac:dyDescent="0.3">
      <c r="A364" s="939" t="s">
        <v>26</v>
      </c>
      <c r="B364" s="150" t="s">
        <v>481</v>
      </c>
      <c r="C364" s="139" t="s">
        <v>482</v>
      </c>
      <c r="D364" s="7">
        <v>182</v>
      </c>
      <c r="E364" s="614" t="s">
        <v>532</v>
      </c>
      <c r="F364" s="615" t="s">
        <v>533</v>
      </c>
      <c r="G364" s="570">
        <v>0</v>
      </c>
      <c r="H364" s="570" t="s">
        <v>35</v>
      </c>
      <c r="I364" s="570">
        <v>1</v>
      </c>
      <c r="J364" s="8">
        <v>1</v>
      </c>
      <c r="K364" s="826">
        <f t="shared" si="12"/>
        <v>0</v>
      </c>
      <c r="L364" s="860">
        <v>0</v>
      </c>
      <c r="M364" s="861">
        <v>0</v>
      </c>
      <c r="N364" s="861">
        <v>0</v>
      </c>
      <c r="O364" s="76"/>
      <c r="P364" s="861">
        <v>0</v>
      </c>
      <c r="Q364" s="76"/>
      <c r="R364" s="76"/>
      <c r="S364" s="862">
        <v>0</v>
      </c>
      <c r="T364" s="463">
        <v>1</v>
      </c>
      <c r="U364" s="503" t="s">
        <v>1541</v>
      </c>
      <c r="V364" s="503" t="s">
        <v>1150</v>
      </c>
      <c r="W364" s="539">
        <v>26</v>
      </c>
      <c r="X364" s="765">
        <v>43115</v>
      </c>
      <c r="Y364" s="765">
        <v>43449</v>
      </c>
      <c r="Z364" s="693">
        <v>0</v>
      </c>
      <c r="AA364" s="715" t="s">
        <v>89</v>
      </c>
    </row>
    <row r="365" spans="1:28" ht="63" customHeight="1" x14ac:dyDescent="0.25">
      <c r="A365" s="149" t="s">
        <v>26</v>
      </c>
      <c r="B365" s="151" t="s">
        <v>481</v>
      </c>
      <c r="C365" s="140" t="s">
        <v>482</v>
      </c>
      <c r="D365" s="58">
        <v>183</v>
      </c>
      <c r="E365" s="944" t="s">
        <v>534</v>
      </c>
      <c r="F365" s="646" t="s">
        <v>535</v>
      </c>
      <c r="G365" s="588">
        <v>0</v>
      </c>
      <c r="H365" s="588" t="s">
        <v>35</v>
      </c>
      <c r="I365" s="588">
        <v>1</v>
      </c>
      <c r="J365" s="59">
        <v>1</v>
      </c>
      <c r="K365" s="823">
        <f t="shared" si="12"/>
        <v>100000000</v>
      </c>
      <c r="L365" s="847">
        <v>100000000</v>
      </c>
      <c r="M365" s="848">
        <v>0</v>
      </c>
      <c r="N365" s="848">
        <v>0</v>
      </c>
      <c r="O365" s="86"/>
      <c r="P365" s="848">
        <v>0</v>
      </c>
      <c r="Q365" s="86"/>
      <c r="R365" s="86"/>
      <c r="S365" s="849">
        <v>0</v>
      </c>
      <c r="T365" s="497">
        <v>1</v>
      </c>
      <c r="U365" s="485" t="s">
        <v>536</v>
      </c>
      <c r="V365" s="485" t="s">
        <v>1150</v>
      </c>
      <c r="W365" s="504">
        <v>1</v>
      </c>
      <c r="X365" s="738">
        <v>43441</v>
      </c>
      <c r="Y365" s="738">
        <v>43441</v>
      </c>
      <c r="Z365" s="695">
        <v>100000000</v>
      </c>
      <c r="AA365" s="696" t="s">
        <v>89</v>
      </c>
    </row>
    <row r="366" spans="1:28" ht="63" customHeight="1" thickBot="1" x14ac:dyDescent="0.3">
      <c r="A366" s="148" t="s">
        <v>26</v>
      </c>
      <c r="B366" s="79" t="s">
        <v>481</v>
      </c>
      <c r="C366" s="83" t="s">
        <v>482</v>
      </c>
      <c r="D366" s="30">
        <v>183</v>
      </c>
      <c r="E366" s="945" t="s">
        <v>534</v>
      </c>
      <c r="F366" s="648" t="s">
        <v>535</v>
      </c>
      <c r="G366" s="589">
        <v>0</v>
      </c>
      <c r="H366" s="589" t="s">
        <v>35</v>
      </c>
      <c r="I366" s="589">
        <v>1</v>
      </c>
      <c r="J366" s="31">
        <v>1</v>
      </c>
      <c r="K366" s="824">
        <f t="shared" si="12"/>
        <v>0</v>
      </c>
      <c r="L366" s="852">
        <v>0</v>
      </c>
      <c r="M366" s="853">
        <v>0</v>
      </c>
      <c r="N366" s="853">
        <v>0</v>
      </c>
      <c r="O366" s="84"/>
      <c r="P366" s="853">
        <v>0</v>
      </c>
      <c r="Q366" s="84"/>
      <c r="R366" s="84"/>
      <c r="S366" s="855">
        <v>0</v>
      </c>
      <c r="T366" s="481">
        <v>2</v>
      </c>
      <c r="U366" s="482" t="s">
        <v>1542</v>
      </c>
      <c r="V366" s="482" t="s">
        <v>1150</v>
      </c>
      <c r="W366" s="505">
        <v>34</v>
      </c>
      <c r="X366" s="768">
        <v>43115</v>
      </c>
      <c r="Y366" s="768">
        <v>43449</v>
      </c>
      <c r="Z366" s="702">
        <v>0</v>
      </c>
      <c r="AA366" s="703" t="s">
        <v>89</v>
      </c>
    </row>
    <row r="367" spans="1:28" ht="63" customHeight="1" x14ac:dyDescent="0.25">
      <c r="A367" s="401" t="s">
        <v>26</v>
      </c>
      <c r="B367" s="38" t="s">
        <v>537</v>
      </c>
      <c r="C367" s="946" t="s">
        <v>538</v>
      </c>
      <c r="D367" s="39">
        <v>184</v>
      </c>
      <c r="E367" s="634" t="s">
        <v>539</v>
      </c>
      <c r="F367" s="634" t="s">
        <v>540</v>
      </c>
      <c r="G367" s="583">
        <v>0</v>
      </c>
      <c r="H367" s="583" t="s">
        <v>31</v>
      </c>
      <c r="I367" s="583">
        <v>1</v>
      </c>
      <c r="J367" s="40">
        <v>0.25</v>
      </c>
      <c r="K367" s="825">
        <f t="shared" si="12"/>
        <v>0</v>
      </c>
      <c r="L367" s="856">
        <v>0</v>
      </c>
      <c r="M367" s="857">
        <v>0</v>
      </c>
      <c r="N367" s="857">
        <v>0</v>
      </c>
      <c r="O367" s="41"/>
      <c r="P367" s="857">
        <v>0</v>
      </c>
      <c r="Q367" s="41"/>
      <c r="R367" s="41"/>
      <c r="S367" s="859">
        <v>0</v>
      </c>
      <c r="T367" s="531">
        <v>1</v>
      </c>
      <c r="U367" s="947" t="s">
        <v>1543</v>
      </c>
      <c r="V367" s="947" t="s">
        <v>59</v>
      </c>
      <c r="W367" s="529">
        <v>20</v>
      </c>
      <c r="X367" s="804">
        <v>43101</v>
      </c>
      <c r="Y367" s="804">
        <v>43465</v>
      </c>
      <c r="Z367" s="706">
        <v>0</v>
      </c>
      <c r="AA367" s="707" t="s">
        <v>541</v>
      </c>
    </row>
    <row r="368" spans="1:28" s="9" customFormat="1" ht="63" customHeight="1" thickBot="1" x14ac:dyDescent="0.3">
      <c r="A368" s="403" t="s">
        <v>26</v>
      </c>
      <c r="B368" s="42" t="s">
        <v>537</v>
      </c>
      <c r="C368" s="43" t="s">
        <v>538</v>
      </c>
      <c r="D368" s="44">
        <v>185</v>
      </c>
      <c r="E368" s="636" t="s">
        <v>1544</v>
      </c>
      <c r="F368" s="636" t="s">
        <v>1545</v>
      </c>
      <c r="G368" s="587">
        <v>0</v>
      </c>
      <c r="H368" s="587" t="s">
        <v>35</v>
      </c>
      <c r="I368" s="587">
        <v>1</v>
      </c>
      <c r="J368" s="45">
        <v>1</v>
      </c>
      <c r="K368" s="822">
        <f t="shared" si="12"/>
        <v>0</v>
      </c>
      <c r="L368" s="844">
        <v>0</v>
      </c>
      <c r="M368" s="845">
        <v>0</v>
      </c>
      <c r="N368" s="845">
        <v>0</v>
      </c>
      <c r="O368" s="46"/>
      <c r="P368" s="845">
        <v>0</v>
      </c>
      <c r="Q368" s="46"/>
      <c r="R368" s="46"/>
      <c r="S368" s="846">
        <v>0</v>
      </c>
      <c r="T368" s="498">
        <v>1</v>
      </c>
      <c r="U368" s="518" t="s">
        <v>1546</v>
      </c>
      <c r="V368" s="708" t="s">
        <v>1150</v>
      </c>
      <c r="W368" s="709">
        <v>4</v>
      </c>
      <c r="X368" s="745">
        <v>43101</v>
      </c>
      <c r="Y368" s="746">
        <v>43465</v>
      </c>
      <c r="Z368" s="711">
        <v>0</v>
      </c>
      <c r="AA368" s="725" t="s">
        <v>431</v>
      </c>
      <c r="AB368" s="3"/>
    </row>
    <row r="369" spans="1:28" ht="85.5" customHeight="1" thickBot="1" x14ac:dyDescent="0.3">
      <c r="A369" s="398" t="s">
        <v>26</v>
      </c>
      <c r="B369" s="399" t="s">
        <v>537</v>
      </c>
      <c r="C369" s="400" t="s">
        <v>538</v>
      </c>
      <c r="D369" s="374">
        <v>186</v>
      </c>
      <c r="E369" s="617" t="s">
        <v>542</v>
      </c>
      <c r="F369" s="637" t="s">
        <v>543</v>
      </c>
      <c r="G369" s="638">
        <v>0</v>
      </c>
      <c r="H369" s="639" t="s">
        <v>35</v>
      </c>
      <c r="I369" s="640">
        <v>1</v>
      </c>
      <c r="J369" s="375">
        <v>1</v>
      </c>
      <c r="K369" s="828">
        <f t="shared" si="12"/>
        <v>0</v>
      </c>
      <c r="L369" s="866">
        <v>0</v>
      </c>
      <c r="M369" s="867">
        <v>0</v>
      </c>
      <c r="N369" s="867">
        <v>0</v>
      </c>
      <c r="O369" s="868"/>
      <c r="P369" s="867">
        <v>0</v>
      </c>
      <c r="Q369" s="868"/>
      <c r="R369" s="868"/>
      <c r="S369" s="869">
        <v>0</v>
      </c>
      <c r="T369" s="495"/>
      <c r="U369" s="506"/>
      <c r="V369" s="507"/>
      <c r="W369" s="720"/>
      <c r="X369" s="721"/>
      <c r="Y369" s="721"/>
      <c r="Z369" s="722"/>
      <c r="AA369" s="723" t="s">
        <v>541</v>
      </c>
    </row>
    <row r="370" spans="1:28" s="9" customFormat="1" ht="73.5" customHeight="1" x14ac:dyDescent="0.25">
      <c r="A370" s="118" t="s">
        <v>26</v>
      </c>
      <c r="B370" s="119" t="s">
        <v>537</v>
      </c>
      <c r="C370" s="120" t="s">
        <v>538</v>
      </c>
      <c r="D370" s="58">
        <v>187</v>
      </c>
      <c r="E370" s="641" t="s">
        <v>544</v>
      </c>
      <c r="F370" s="641" t="s">
        <v>545</v>
      </c>
      <c r="G370" s="588">
        <v>0</v>
      </c>
      <c r="H370" s="588" t="s">
        <v>31</v>
      </c>
      <c r="I370" s="588">
        <v>1</v>
      </c>
      <c r="J370" s="59">
        <v>0.25</v>
      </c>
      <c r="K370" s="823">
        <f t="shared" si="12"/>
        <v>50000000</v>
      </c>
      <c r="L370" s="847">
        <v>50000000</v>
      </c>
      <c r="M370" s="848">
        <v>0</v>
      </c>
      <c r="N370" s="848">
        <v>0</v>
      </c>
      <c r="O370" s="86"/>
      <c r="P370" s="848">
        <v>0</v>
      </c>
      <c r="Q370" s="86"/>
      <c r="R370" s="86"/>
      <c r="S370" s="849">
        <v>0</v>
      </c>
      <c r="T370" s="504">
        <v>1</v>
      </c>
      <c r="U370" s="515" t="s">
        <v>1231</v>
      </c>
      <c r="V370" s="485" t="s">
        <v>1232</v>
      </c>
      <c r="W370" s="486">
        <v>50</v>
      </c>
      <c r="X370" s="712">
        <v>43101</v>
      </c>
      <c r="Y370" s="712">
        <v>43465</v>
      </c>
      <c r="Z370" s="695">
        <v>50000000</v>
      </c>
      <c r="AA370" s="696" t="s">
        <v>541</v>
      </c>
      <c r="AB370" s="3"/>
    </row>
    <row r="371" spans="1:28" ht="87" customHeight="1" x14ac:dyDescent="0.25">
      <c r="A371" s="126" t="s">
        <v>26</v>
      </c>
      <c r="B371" s="23" t="s">
        <v>537</v>
      </c>
      <c r="C371" s="24" t="s">
        <v>538</v>
      </c>
      <c r="D371" s="20">
        <v>187</v>
      </c>
      <c r="E371" s="642" t="s">
        <v>544</v>
      </c>
      <c r="F371" s="642" t="s">
        <v>545</v>
      </c>
      <c r="G371" s="584">
        <v>0</v>
      </c>
      <c r="H371" s="584" t="s">
        <v>31</v>
      </c>
      <c r="I371" s="584">
        <v>1</v>
      </c>
      <c r="J371" s="21">
        <v>0.25</v>
      </c>
      <c r="K371" s="821">
        <f t="shared" si="12"/>
        <v>0</v>
      </c>
      <c r="L371" s="840">
        <v>0</v>
      </c>
      <c r="M371" s="841">
        <v>0</v>
      </c>
      <c r="N371" s="841">
        <v>0</v>
      </c>
      <c r="O371" s="51"/>
      <c r="P371" s="841">
        <v>0</v>
      </c>
      <c r="Q371" s="51"/>
      <c r="R371" s="51"/>
      <c r="S371" s="842">
        <v>0</v>
      </c>
      <c r="T371" s="480">
        <v>2</v>
      </c>
      <c r="U371" s="516" t="s">
        <v>1547</v>
      </c>
      <c r="V371" s="479" t="s">
        <v>59</v>
      </c>
      <c r="W371" s="488">
        <v>100</v>
      </c>
      <c r="X371" s="697">
        <v>43101</v>
      </c>
      <c r="Y371" s="697">
        <v>43465</v>
      </c>
      <c r="Z371" s="698">
        <v>0</v>
      </c>
      <c r="AA371" s="699" t="s">
        <v>541</v>
      </c>
    </row>
    <row r="372" spans="1:28" ht="72.75" customHeight="1" thickBot="1" x14ac:dyDescent="0.3">
      <c r="A372" s="121" t="s">
        <v>26</v>
      </c>
      <c r="B372" s="122" t="s">
        <v>537</v>
      </c>
      <c r="C372" s="123" t="s">
        <v>538</v>
      </c>
      <c r="D372" s="30">
        <v>187</v>
      </c>
      <c r="E372" s="643" t="s">
        <v>544</v>
      </c>
      <c r="F372" s="643" t="s">
        <v>545</v>
      </c>
      <c r="G372" s="589">
        <v>0</v>
      </c>
      <c r="H372" s="589" t="s">
        <v>31</v>
      </c>
      <c r="I372" s="589">
        <v>1</v>
      </c>
      <c r="J372" s="31">
        <v>0.25</v>
      </c>
      <c r="K372" s="824">
        <f t="shared" si="12"/>
        <v>0</v>
      </c>
      <c r="L372" s="852">
        <v>0</v>
      </c>
      <c r="M372" s="853">
        <v>0</v>
      </c>
      <c r="N372" s="853">
        <v>0</v>
      </c>
      <c r="O372" s="84"/>
      <c r="P372" s="853">
        <v>0</v>
      </c>
      <c r="Q372" s="84"/>
      <c r="R372" s="84"/>
      <c r="S372" s="855">
        <v>0</v>
      </c>
      <c r="T372" s="505">
        <v>3</v>
      </c>
      <c r="U372" s="511" t="s">
        <v>1548</v>
      </c>
      <c r="V372" s="482" t="s">
        <v>1150</v>
      </c>
      <c r="W372" s="713">
        <v>50</v>
      </c>
      <c r="X372" s="714">
        <v>43101</v>
      </c>
      <c r="Y372" s="714">
        <v>43465</v>
      </c>
      <c r="Z372" s="702">
        <v>0</v>
      </c>
      <c r="AA372" s="703" t="s">
        <v>541</v>
      </c>
    </row>
    <row r="373" spans="1:28" ht="63" customHeight="1" thickBot="1" x14ac:dyDescent="0.3">
      <c r="A373" s="369" t="s">
        <v>26</v>
      </c>
      <c r="B373" s="35" t="s">
        <v>537</v>
      </c>
      <c r="C373" s="36" t="s">
        <v>538</v>
      </c>
      <c r="D373" s="7">
        <v>188</v>
      </c>
      <c r="E373" s="73" t="s">
        <v>1549</v>
      </c>
      <c r="F373" s="574" t="s">
        <v>546</v>
      </c>
      <c r="G373" s="595">
        <v>0</v>
      </c>
      <c r="H373" s="595" t="s">
        <v>35</v>
      </c>
      <c r="I373" s="595">
        <v>26</v>
      </c>
      <c r="J373" s="8">
        <v>26</v>
      </c>
      <c r="K373" s="826">
        <f t="shared" si="12"/>
        <v>20000000</v>
      </c>
      <c r="L373" s="860">
        <v>20000000</v>
      </c>
      <c r="M373" s="861">
        <v>0</v>
      </c>
      <c r="N373" s="861">
        <v>0</v>
      </c>
      <c r="O373" s="76"/>
      <c r="P373" s="861">
        <v>0</v>
      </c>
      <c r="Q373" s="76"/>
      <c r="R373" s="76"/>
      <c r="S373" s="862">
        <v>0</v>
      </c>
      <c r="T373" s="463">
        <v>1</v>
      </c>
      <c r="U373" s="510" t="s">
        <v>1233</v>
      </c>
      <c r="V373" s="503" t="s">
        <v>1234</v>
      </c>
      <c r="W373" s="691">
        <v>26</v>
      </c>
      <c r="X373" s="692">
        <v>43101</v>
      </c>
      <c r="Y373" s="692">
        <v>43465</v>
      </c>
      <c r="Z373" s="510">
        <v>20000000</v>
      </c>
      <c r="AA373" s="715" t="s">
        <v>62</v>
      </c>
      <c r="AB373" s="9"/>
    </row>
    <row r="374" spans="1:28" ht="63" customHeight="1" thickBot="1" x14ac:dyDescent="0.3">
      <c r="A374" s="47" t="s">
        <v>26</v>
      </c>
      <c r="B374" s="48" t="s">
        <v>537</v>
      </c>
      <c r="C374" s="49" t="s">
        <v>538</v>
      </c>
      <c r="D374" s="13">
        <v>189</v>
      </c>
      <c r="E374" s="644" t="s">
        <v>547</v>
      </c>
      <c r="F374" s="644" t="s">
        <v>548</v>
      </c>
      <c r="G374" s="573">
        <v>0</v>
      </c>
      <c r="H374" s="573" t="s">
        <v>31</v>
      </c>
      <c r="I374" s="573">
        <v>4</v>
      </c>
      <c r="J374" s="14">
        <v>1</v>
      </c>
      <c r="K374" s="827">
        <f t="shared" si="12"/>
        <v>0</v>
      </c>
      <c r="L374" s="863">
        <v>0</v>
      </c>
      <c r="M374" s="864">
        <v>0</v>
      </c>
      <c r="N374" s="864">
        <v>0</v>
      </c>
      <c r="O374" s="50"/>
      <c r="P374" s="864">
        <v>0</v>
      </c>
      <c r="Q374" s="50"/>
      <c r="R374" s="50"/>
      <c r="S374" s="865">
        <v>0</v>
      </c>
      <c r="T374" s="490">
        <v>1</v>
      </c>
      <c r="U374" s="491" t="s">
        <v>1395</v>
      </c>
      <c r="V374" s="492" t="s">
        <v>59</v>
      </c>
      <c r="W374" s="689">
        <v>100</v>
      </c>
      <c r="X374" s="688">
        <v>43101</v>
      </c>
      <c r="Y374" s="688">
        <v>43465</v>
      </c>
      <c r="Z374" s="690">
        <v>0</v>
      </c>
      <c r="AA374" s="248" t="s">
        <v>541</v>
      </c>
    </row>
    <row r="375" spans="1:28" ht="63" customHeight="1" x14ac:dyDescent="0.25">
      <c r="A375" s="367" t="s">
        <v>26</v>
      </c>
      <c r="B375" s="65" t="s">
        <v>537</v>
      </c>
      <c r="C375" s="87" t="s">
        <v>538</v>
      </c>
      <c r="D375" s="39">
        <v>190</v>
      </c>
      <c r="E375" s="633" t="s">
        <v>549</v>
      </c>
      <c r="F375" s="634" t="s">
        <v>550</v>
      </c>
      <c r="G375" s="583">
        <v>3</v>
      </c>
      <c r="H375" s="583" t="s">
        <v>35</v>
      </c>
      <c r="I375" s="583">
        <v>3</v>
      </c>
      <c r="J375" s="40">
        <v>3</v>
      </c>
      <c r="K375" s="825">
        <f t="shared" si="12"/>
        <v>0</v>
      </c>
      <c r="L375" s="856">
        <v>0</v>
      </c>
      <c r="M375" s="857">
        <v>0</v>
      </c>
      <c r="N375" s="857">
        <v>0</v>
      </c>
      <c r="O375" s="41"/>
      <c r="P375" s="857">
        <v>0</v>
      </c>
      <c r="Q375" s="41"/>
      <c r="R375" s="41"/>
      <c r="S375" s="859">
        <v>0</v>
      </c>
      <c r="T375" s="522"/>
      <c r="U375" s="523"/>
      <c r="V375" s="501"/>
      <c r="W375" s="704"/>
      <c r="X375" s="705"/>
      <c r="Y375" s="705"/>
      <c r="Z375" s="706"/>
      <c r="AA375" s="707" t="s">
        <v>62</v>
      </c>
      <c r="AB375" s="9"/>
    </row>
    <row r="376" spans="1:28" ht="63" customHeight="1" thickBot="1" x14ac:dyDescent="0.3">
      <c r="A376" s="403" t="s">
        <v>26</v>
      </c>
      <c r="B376" s="42" t="s">
        <v>537</v>
      </c>
      <c r="C376" s="43" t="s">
        <v>538</v>
      </c>
      <c r="D376" s="44">
        <v>191</v>
      </c>
      <c r="E376" s="636" t="s">
        <v>551</v>
      </c>
      <c r="F376" s="636" t="s">
        <v>552</v>
      </c>
      <c r="G376" s="587">
        <v>0</v>
      </c>
      <c r="H376" s="587" t="s">
        <v>31</v>
      </c>
      <c r="I376" s="587">
        <v>1</v>
      </c>
      <c r="J376" s="45">
        <v>0.25</v>
      </c>
      <c r="K376" s="824">
        <f t="shared" si="12"/>
        <v>0</v>
      </c>
      <c r="L376" s="852">
        <v>0</v>
      </c>
      <c r="M376" s="853">
        <v>0</v>
      </c>
      <c r="N376" s="853">
        <v>0</v>
      </c>
      <c r="O376" s="84"/>
      <c r="P376" s="853">
        <v>0</v>
      </c>
      <c r="Q376" s="84"/>
      <c r="R376" s="84"/>
      <c r="S376" s="855">
        <v>0</v>
      </c>
      <c r="T376" s="498"/>
      <c r="U376" s="518"/>
      <c r="V376" s="708"/>
      <c r="W376" s="709"/>
      <c r="X376" s="745"/>
      <c r="Y376" s="746"/>
      <c r="Z376" s="711"/>
      <c r="AA376" s="725" t="s">
        <v>431</v>
      </c>
    </row>
    <row r="377" spans="1:28" ht="63" customHeight="1" thickBot="1" x14ac:dyDescent="0.3">
      <c r="A377" s="155" t="s">
        <v>556</v>
      </c>
      <c r="B377" s="156" t="s">
        <v>553</v>
      </c>
      <c r="C377" s="157" t="s">
        <v>554</v>
      </c>
      <c r="D377" s="13">
        <v>192</v>
      </c>
      <c r="E377" s="644" t="s">
        <v>1550</v>
      </c>
      <c r="F377" s="89" t="s">
        <v>555</v>
      </c>
      <c r="G377" s="645">
        <v>1</v>
      </c>
      <c r="H377" s="645" t="s">
        <v>31</v>
      </c>
      <c r="I377" s="645">
        <v>1</v>
      </c>
      <c r="J377" s="91">
        <v>0.75</v>
      </c>
      <c r="K377" s="827">
        <f t="shared" si="12"/>
        <v>0</v>
      </c>
      <c r="L377" s="863">
        <v>0</v>
      </c>
      <c r="M377" s="864">
        <v>0</v>
      </c>
      <c r="N377" s="864">
        <v>0</v>
      </c>
      <c r="O377" s="50"/>
      <c r="P377" s="864">
        <v>0</v>
      </c>
      <c r="Q377" s="50"/>
      <c r="R377" s="50"/>
      <c r="S377" s="865">
        <v>0</v>
      </c>
      <c r="T377" s="537"/>
      <c r="U377" s="509"/>
      <c r="V377" s="492"/>
      <c r="W377" s="689"/>
      <c r="X377" s="688"/>
      <c r="Y377" s="688"/>
      <c r="Z377" s="690"/>
      <c r="AA377" s="248" t="s">
        <v>92</v>
      </c>
    </row>
    <row r="378" spans="1:28" ht="63" customHeight="1" thickBot="1" x14ac:dyDescent="0.3">
      <c r="A378" s="425" t="s">
        <v>556</v>
      </c>
      <c r="B378" s="158" t="s">
        <v>553</v>
      </c>
      <c r="C378" s="159" t="s">
        <v>554</v>
      </c>
      <c r="D378" s="7">
        <v>193</v>
      </c>
      <c r="E378" s="615" t="s">
        <v>557</v>
      </c>
      <c r="F378" s="615" t="s">
        <v>558</v>
      </c>
      <c r="G378" s="236">
        <v>0</v>
      </c>
      <c r="H378" s="236" t="s">
        <v>31</v>
      </c>
      <c r="I378" s="236">
        <v>1</v>
      </c>
      <c r="J378" s="8">
        <v>0</v>
      </c>
      <c r="K378" s="826">
        <f t="shared" si="12"/>
        <v>0</v>
      </c>
      <c r="L378" s="860">
        <v>0</v>
      </c>
      <c r="M378" s="861">
        <v>0</v>
      </c>
      <c r="N378" s="861">
        <v>0</v>
      </c>
      <c r="O378" s="76"/>
      <c r="P378" s="861">
        <v>0</v>
      </c>
      <c r="Q378" s="76"/>
      <c r="R378" s="76"/>
      <c r="S378" s="862">
        <v>0</v>
      </c>
      <c r="T378" s="463"/>
      <c r="U378" s="513"/>
      <c r="V378" s="503"/>
      <c r="W378" s="691"/>
      <c r="X378" s="692"/>
      <c r="Y378" s="692"/>
      <c r="Z378" s="693"/>
      <c r="AA378" s="715" t="s">
        <v>541</v>
      </c>
    </row>
    <row r="379" spans="1:28" ht="63" customHeight="1" thickBot="1" x14ac:dyDescent="0.3">
      <c r="A379" s="184" t="s">
        <v>556</v>
      </c>
      <c r="B379" s="185" t="s">
        <v>553</v>
      </c>
      <c r="C379" s="186" t="s">
        <v>554</v>
      </c>
      <c r="D379" s="13">
        <v>194</v>
      </c>
      <c r="E379" s="644" t="s">
        <v>559</v>
      </c>
      <c r="F379" s="644" t="s">
        <v>560</v>
      </c>
      <c r="G379" s="645">
        <v>0</v>
      </c>
      <c r="H379" s="645" t="s">
        <v>31</v>
      </c>
      <c r="I379" s="645">
        <v>1</v>
      </c>
      <c r="J379" s="14">
        <v>0.25</v>
      </c>
      <c r="K379" s="827">
        <f t="shared" si="12"/>
        <v>0</v>
      </c>
      <c r="L379" s="863">
        <v>0</v>
      </c>
      <c r="M379" s="864">
        <v>0</v>
      </c>
      <c r="N379" s="864">
        <v>0</v>
      </c>
      <c r="O379" s="50"/>
      <c r="P379" s="864">
        <v>0</v>
      </c>
      <c r="Q379" s="50"/>
      <c r="R379" s="50"/>
      <c r="S379" s="865">
        <v>0</v>
      </c>
      <c r="T379" s="537">
        <v>1</v>
      </c>
      <c r="U379" s="509" t="s">
        <v>1551</v>
      </c>
      <c r="V379" s="491" t="s">
        <v>59</v>
      </c>
      <c r="W379" s="689">
        <v>10</v>
      </c>
      <c r="X379" s="785">
        <v>43101</v>
      </c>
      <c r="Y379" s="785">
        <v>43465</v>
      </c>
      <c r="Z379" s="690">
        <v>0</v>
      </c>
      <c r="AA379" s="248" t="s">
        <v>541</v>
      </c>
    </row>
    <row r="380" spans="1:28" ht="63" customHeight="1" x14ac:dyDescent="0.25">
      <c r="A380" s="160" t="s">
        <v>556</v>
      </c>
      <c r="B380" s="161" t="s">
        <v>553</v>
      </c>
      <c r="C380" s="162" t="s">
        <v>554</v>
      </c>
      <c r="D380" s="58">
        <v>195</v>
      </c>
      <c r="E380" s="646" t="s">
        <v>561</v>
      </c>
      <c r="F380" s="646" t="s">
        <v>562</v>
      </c>
      <c r="G380" s="647">
        <v>0</v>
      </c>
      <c r="H380" s="647" t="s">
        <v>31</v>
      </c>
      <c r="I380" s="647">
        <v>1</v>
      </c>
      <c r="J380" s="59">
        <v>0.33</v>
      </c>
      <c r="K380" s="823">
        <f t="shared" si="12"/>
        <v>22000000</v>
      </c>
      <c r="L380" s="847">
        <v>22000000</v>
      </c>
      <c r="M380" s="848">
        <v>0</v>
      </c>
      <c r="N380" s="848">
        <v>0</v>
      </c>
      <c r="O380" s="848"/>
      <c r="P380" s="848">
        <v>0</v>
      </c>
      <c r="Q380" s="848"/>
      <c r="R380" s="848"/>
      <c r="S380" s="849">
        <v>0</v>
      </c>
      <c r="T380" s="504">
        <v>1</v>
      </c>
      <c r="U380" s="528" t="s">
        <v>1552</v>
      </c>
      <c r="V380" s="485" t="s">
        <v>1150</v>
      </c>
      <c r="W380" s="486">
        <v>1</v>
      </c>
      <c r="X380" s="712">
        <v>43101</v>
      </c>
      <c r="Y380" s="712">
        <v>43465</v>
      </c>
      <c r="Z380" s="695">
        <v>0</v>
      </c>
      <c r="AA380" s="696" t="s">
        <v>541</v>
      </c>
    </row>
    <row r="381" spans="1:28" ht="63" customHeight="1" x14ac:dyDescent="0.25">
      <c r="A381" s="176" t="s">
        <v>556</v>
      </c>
      <c r="B381" s="169" t="s">
        <v>553</v>
      </c>
      <c r="C381" s="170" t="s">
        <v>554</v>
      </c>
      <c r="D381" s="20">
        <v>195</v>
      </c>
      <c r="E381" s="635" t="s">
        <v>561</v>
      </c>
      <c r="F381" s="635" t="s">
        <v>562</v>
      </c>
      <c r="G381" s="237">
        <v>0</v>
      </c>
      <c r="H381" s="237" t="s">
        <v>31</v>
      </c>
      <c r="I381" s="237">
        <v>1</v>
      </c>
      <c r="J381" s="21">
        <v>0.33</v>
      </c>
      <c r="K381" s="821">
        <f t="shared" si="12"/>
        <v>0</v>
      </c>
      <c r="L381" s="840">
        <v>0</v>
      </c>
      <c r="M381" s="841">
        <v>0</v>
      </c>
      <c r="N381" s="841">
        <v>0</v>
      </c>
      <c r="O381" s="51"/>
      <c r="P381" s="841">
        <v>0</v>
      </c>
      <c r="Q381" s="51"/>
      <c r="R381" s="51"/>
      <c r="S381" s="842">
        <v>0</v>
      </c>
      <c r="T381" s="527">
        <v>2</v>
      </c>
      <c r="U381" s="527" t="s">
        <v>1553</v>
      </c>
      <c r="V381" s="516" t="s">
        <v>59</v>
      </c>
      <c r="W381" s="488">
        <v>100</v>
      </c>
      <c r="X381" s="752">
        <v>43101</v>
      </c>
      <c r="Y381" s="752">
        <v>43465</v>
      </c>
      <c r="Z381" s="698">
        <v>22000000</v>
      </c>
      <c r="AA381" s="699" t="s">
        <v>541</v>
      </c>
    </row>
    <row r="382" spans="1:28" ht="63" customHeight="1" thickBot="1" x14ac:dyDescent="0.3">
      <c r="A382" s="164" t="s">
        <v>556</v>
      </c>
      <c r="B382" s="165" t="s">
        <v>553</v>
      </c>
      <c r="C382" s="166" t="s">
        <v>554</v>
      </c>
      <c r="D382" s="30">
        <v>195</v>
      </c>
      <c r="E382" s="648" t="s">
        <v>561</v>
      </c>
      <c r="F382" s="648" t="s">
        <v>562</v>
      </c>
      <c r="G382" s="649">
        <v>0</v>
      </c>
      <c r="H382" s="649" t="s">
        <v>31</v>
      </c>
      <c r="I382" s="649">
        <v>1</v>
      </c>
      <c r="J382" s="31">
        <v>0.33</v>
      </c>
      <c r="K382" s="824">
        <f t="shared" si="12"/>
        <v>0</v>
      </c>
      <c r="L382" s="852">
        <v>0</v>
      </c>
      <c r="M382" s="853">
        <v>0</v>
      </c>
      <c r="N382" s="853">
        <v>0</v>
      </c>
      <c r="O382" s="84"/>
      <c r="P382" s="853">
        <v>0</v>
      </c>
      <c r="Q382" s="84"/>
      <c r="R382" s="84"/>
      <c r="S382" s="855">
        <v>0</v>
      </c>
      <c r="T382" s="483">
        <v>3</v>
      </c>
      <c r="U382" s="483" t="s">
        <v>1554</v>
      </c>
      <c r="V382" s="511" t="s">
        <v>1235</v>
      </c>
      <c r="W382" s="713">
        <v>1</v>
      </c>
      <c r="X382" s="779">
        <v>43101</v>
      </c>
      <c r="Y382" s="779">
        <v>43465</v>
      </c>
      <c r="Z382" s="702">
        <v>0</v>
      </c>
      <c r="AA382" s="703" t="s">
        <v>541</v>
      </c>
    </row>
    <row r="383" spans="1:28" ht="63" customHeight="1" thickBot="1" x14ac:dyDescent="0.3">
      <c r="A383" s="434" t="s">
        <v>556</v>
      </c>
      <c r="B383" s="230" t="s">
        <v>553</v>
      </c>
      <c r="C383" s="223" t="s">
        <v>554</v>
      </c>
      <c r="D383" s="7">
        <v>196</v>
      </c>
      <c r="E383" s="615" t="s">
        <v>563</v>
      </c>
      <c r="F383" s="270" t="s">
        <v>564</v>
      </c>
      <c r="G383" s="236">
        <v>0</v>
      </c>
      <c r="H383" s="236" t="s">
        <v>31</v>
      </c>
      <c r="I383" s="236">
        <v>1</v>
      </c>
      <c r="J383" s="8">
        <v>1</v>
      </c>
      <c r="K383" s="826">
        <f t="shared" si="12"/>
        <v>0</v>
      </c>
      <c r="L383" s="860">
        <v>0</v>
      </c>
      <c r="M383" s="861">
        <v>0</v>
      </c>
      <c r="N383" s="861">
        <v>0</v>
      </c>
      <c r="O383" s="882"/>
      <c r="P383" s="861">
        <v>0</v>
      </c>
      <c r="Q383" s="882"/>
      <c r="R383" s="882"/>
      <c r="S383" s="862">
        <v>0</v>
      </c>
      <c r="T383" s="463"/>
      <c r="U383" s="513"/>
      <c r="V383" s="503"/>
      <c r="W383" s="691"/>
      <c r="X383" s="692"/>
      <c r="Y383" s="692"/>
      <c r="Z383" s="693"/>
      <c r="AA383" s="965" t="s">
        <v>470</v>
      </c>
    </row>
    <row r="384" spans="1:28" ht="88.5" customHeight="1" thickBot="1" x14ac:dyDescent="0.3">
      <c r="A384" s="160" t="s">
        <v>556</v>
      </c>
      <c r="B384" s="161" t="s">
        <v>553</v>
      </c>
      <c r="C384" s="175" t="s">
        <v>565</v>
      </c>
      <c r="D384" s="58">
        <v>197</v>
      </c>
      <c r="E384" s="129" t="s">
        <v>566</v>
      </c>
      <c r="F384" s="129" t="s">
        <v>567</v>
      </c>
      <c r="G384" s="129">
        <v>0</v>
      </c>
      <c r="H384" s="129" t="s">
        <v>35</v>
      </c>
      <c r="I384" s="129">
        <v>1</v>
      </c>
      <c r="J384" s="59"/>
      <c r="K384" s="823">
        <f t="shared" si="12"/>
        <v>0</v>
      </c>
      <c r="L384" s="847">
        <v>0</v>
      </c>
      <c r="M384" s="848">
        <v>0</v>
      </c>
      <c r="N384" s="848">
        <v>0</v>
      </c>
      <c r="O384" s="883"/>
      <c r="P384" s="848">
        <v>0</v>
      </c>
      <c r="Q384" s="883"/>
      <c r="R384" s="883"/>
      <c r="S384" s="849">
        <v>0</v>
      </c>
      <c r="T384" s="504">
        <v>1</v>
      </c>
      <c r="U384" s="504" t="s">
        <v>1555</v>
      </c>
      <c r="V384" s="504" t="s">
        <v>59</v>
      </c>
      <c r="W384" s="504">
        <v>100</v>
      </c>
      <c r="X384" s="694">
        <v>43101</v>
      </c>
      <c r="Y384" s="694">
        <v>43189</v>
      </c>
      <c r="Z384" s="695">
        <v>0</v>
      </c>
      <c r="AA384" s="696" t="s">
        <v>55</v>
      </c>
    </row>
    <row r="385" spans="1:27" ht="63" customHeight="1" thickBot="1" x14ac:dyDescent="0.3">
      <c r="A385" s="164" t="s">
        <v>556</v>
      </c>
      <c r="B385" s="165" t="s">
        <v>553</v>
      </c>
      <c r="C385" s="180" t="s">
        <v>565</v>
      </c>
      <c r="D385" s="30">
        <v>197</v>
      </c>
      <c r="E385" s="590" t="s">
        <v>566</v>
      </c>
      <c r="F385" s="590" t="s">
        <v>567</v>
      </c>
      <c r="G385" s="590">
        <v>0</v>
      </c>
      <c r="H385" s="590" t="s">
        <v>35</v>
      </c>
      <c r="I385" s="590">
        <v>1</v>
      </c>
      <c r="J385" s="31"/>
      <c r="K385" s="824">
        <f t="shared" si="12"/>
        <v>0</v>
      </c>
      <c r="L385" s="852">
        <v>0</v>
      </c>
      <c r="M385" s="853">
        <v>0</v>
      </c>
      <c r="N385" s="853">
        <v>0</v>
      </c>
      <c r="O385" s="884"/>
      <c r="P385" s="853">
        <v>0</v>
      </c>
      <c r="Q385" s="884"/>
      <c r="R385" s="884"/>
      <c r="S385" s="855">
        <v>0</v>
      </c>
      <c r="T385" s="483">
        <v>2</v>
      </c>
      <c r="U385" s="483" t="s">
        <v>1394</v>
      </c>
      <c r="V385" s="504" t="s">
        <v>59</v>
      </c>
      <c r="W385" s="504">
        <v>100</v>
      </c>
      <c r="X385" s="779">
        <v>43191</v>
      </c>
      <c r="Y385" s="779">
        <v>43342</v>
      </c>
      <c r="Z385" s="702">
        <v>0</v>
      </c>
      <c r="AA385" s="703" t="s">
        <v>55</v>
      </c>
    </row>
    <row r="386" spans="1:27" ht="63" customHeight="1" x14ac:dyDescent="0.25">
      <c r="A386" s="424" t="s">
        <v>556</v>
      </c>
      <c r="B386" s="167" t="s">
        <v>553</v>
      </c>
      <c r="C386" s="241" t="s">
        <v>565</v>
      </c>
      <c r="D386" s="39">
        <v>198</v>
      </c>
      <c r="E386" s="582" t="s">
        <v>568</v>
      </c>
      <c r="F386" s="220" t="s">
        <v>569</v>
      </c>
      <c r="G386" s="242">
        <v>5</v>
      </c>
      <c r="H386" s="242" t="s">
        <v>35</v>
      </c>
      <c r="I386" s="242">
        <v>5</v>
      </c>
      <c r="J386" s="40">
        <v>5</v>
      </c>
      <c r="K386" s="825">
        <f t="shared" si="12"/>
        <v>0</v>
      </c>
      <c r="L386" s="856">
        <v>0</v>
      </c>
      <c r="M386" s="857">
        <v>0</v>
      </c>
      <c r="N386" s="857">
        <v>0</v>
      </c>
      <c r="O386" s="885"/>
      <c r="P386" s="857">
        <v>0</v>
      </c>
      <c r="Q386" s="885"/>
      <c r="R386" s="885"/>
      <c r="S386" s="859">
        <v>0</v>
      </c>
      <c r="T386" s="522"/>
      <c r="U386" s="529"/>
      <c r="V386" s="501"/>
      <c r="W386" s="704"/>
      <c r="X386" s="755"/>
      <c r="Y386" s="744"/>
      <c r="Z386" s="706"/>
      <c r="AA386" s="769" t="s">
        <v>431</v>
      </c>
    </row>
    <row r="387" spans="1:27" ht="63" customHeight="1" x14ac:dyDescent="0.25">
      <c r="A387" s="176" t="s">
        <v>556</v>
      </c>
      <c r="B387" s="169" t="s">
        <v>553</v>
      </c>
      <c r="C387" s="177" t="s">
        <v>565</v>
      </c>
      <c r="D387" s="20">
        <v>199</v>
      </c>
      <c r="E387" s="107" t="s">
        <v>570</v>
      </c>
      <c r="F387" s="128" t="s">
        <v>571</v>
      </c>
      <c r="G387" s="237">
        <v>257</v>
      </c>
      <c r="H387" s="237" t="s">
        <v>35</v>
      </c>
      <c r="I387" s="237">
        <v>500</v>
      </c>
      <c r="J387" s="21">
        <v>500</v>
      </c>
      <c r="K387" s="821">
        <f t="shared" si="12"/>
        <v>0</v>
      </c>
      <c r="L387" s="840">
        <v>0</v>
      </c>
      <c r="M387" s="841">
        <v>0</v>
      </c>
      <c r="N387" s="841">
        <v>0</v>
      </c>
      <c r="O387" s="238"/>
      <c r="P387" s="841">
        <v>0</v>
      </c>
      <c r="Q387" s="238"/>
      <c r="R387" s="238"/>
      <c r="S387" s="842">
        <v>0</v>
      </c>
      <c r="T387" s="478"/>
      <c r="U387" s="527"/>
      <c r="V387" s="479"/>
      <c r="W387" s="488"/>
      <c r="X387" s="700"/>
      <c r="Y387" s="751"/>
      <c r="Z387" s="698"/>
      <c r="AA387" s="178" t="s">
        <v>431</v>
      </c>
    </row>
    <row r="388" spans="1:27" ht="63" customHeight="1" x14ac:dyDescent="0.25">
      <c r="A388" s="179" t="s">
        <v>556</v>
      </c>
      <c r="B388" s="152" t="s">
        <v>553</v>
      </c>
      <c r="C388" s="152" t="s">
        <v>565</v>
      </c>
      <c r="D388" s="20">
        <v>200</v>
      </c>
      <c r="E388" s="128" t="s">
        <v>572</v>
      </c>
      <c r="F388" s="128" t="s">
        <v>573</v>
      </c>
      <c r="G388" s="237">
        <v>0</v>
      </c>
      <c r="H388" s="237" t="s">
        <v>35</v>
      </c>
      <c r="I388" s="237">
        <v>3</v>
      </c>
      <c r="J388" s="21">
        <v>3</v>
      </c>
      <c r="K388" s="821">
        <f t="shared" si="12"/>
        <v>0</v>
      </c>
      <c r="L388" s="840">
        <v>0</v>
      </c>
      <c r="M388" s="841">
        <v>0</v>
      </c>
      <c r="N388" s="841">
        <v>0</v>
      </c>
      <c r="O388" s="238"/>
      <c r="P388" s="841">
        <v>0</v>
      </c>
      <c r="Q388" s="238"/>
      <c r="R388" s="238"/>
      <c r="S388" s="842">
        <v>0</v>
      </c>
      <c r="T388" s="478"/>
      <c r="U388" s="527"/>
      <c r="V388" s="479"/>
      <c r="W388" s="488"/>
      <c r="X388" s="697"/>
      <c r="Y388" s="697"/>
      <c r="Z388" s="698"/>
      <c r="AA388" s="699" t="s">
        <v>89</v>
      </c>
    </row>
    <row r="389" spans="1:27" ht="63" customHeight="1" thickBot="1" x14ac:dyDescent="0.3">
      <c r="A389" s="235" t="s">
        <v>556</v>
      </c>
      <c r="B389" s="173" t="s">
        <v>553</v>
      </c>
      <c r="C389" s="174" t="s">
        <v>565</v>
      </c>
      <c r="D389" s="44">
        <v>201</v>
      </c>
      <c r="E389" s="277" t="s">
        <v>574</v>
      </c>
      <c r="F389" s="277" t="s">
        <v>575</v>
      </c>
      <c r="G389" s="277">
        <v>10</v>
      </c>
      <c r="H389" s="277" t="s">
        <v>31</v>
      </c>
      <c r="I389" s="277">
        <v>2</v>
      </c>
      <c r="J389" s="45"/>
      <c r="K389" s="822">
        <f t="shared" si="12"/>
        <v>630000000</v>
      </c>
      <c r="L389" s="844">
        <v>630000000</v>
      </c>
      <c r="M389" s="845">
        <v>0</v>
      </c>
      <c r="N389" s="845">
        <v>0</v>
      </c>
      <c r="O389" s="886"/>
      <c r="P389" s="845">
        <v>0</v>
      </c>
      <c r="Q389" s="886"/>
      <c r="R389" s="886"/>
      <c r="S389" s="846">
        <v>0</v>
      </c>
      <c r="T389" s="498">
        <v>1</v>
      </c>
      <c r="U389" s="517" t="s">
        <v>1556</v>
      </c>
      <c r="V389" s="517" t="s">
        <v>1150</v>
      </c>
      <c r="W389" s="517">
        <v>3</v>
      </c>
      <c r="X389" s="745">
        <v>43252</v>
      </c>
      <c r="Y389" s="745">
        <v>43464</v>
      </c>
      <c r="Z389" s="711">
        <v>630000000</v>
      </c>
      <c r="AA389" s="725" t="s">
        <v>55</v>
      </c>
    </row>
    <row r="390" spans="1:27" ht="63" customHeight="1" x14ac:dyDescent="0.25">
      <c r="A390" s="160" t="s">
        <v>556</v>
      </c>
      <c r="B390" s="161" t="s">
        <v>576</v>
      </c>
      <c r="C390" s="175" t="s">
        <v>565</v>
      </c>
      <c r="D390" s="58">
        <v>202</v>
      </c>
      <c r="E390" s="129" t="s">
        <v>574</v>
      </c>
      <c r="F390" s="594" t="s">
        <v>578</v>
      </c>
      <c r="G390" s="650" t="s">
        <v>45</v>
      </c>
      <c r="H390" s="650" t="s">
        <v>35</v>
      </c>
      <c r="I390" s="650">
        <v>4</v>
      </c>
      <c r="J390" s="375">
        <v>4</v>
      </c>
      <c r="K390" s="823"/>
      <c r="L390" s="847"/>
      <c r="M390" s="848"/>
      <c r="N390" s="848"/>
      <c r="O390" s="883"/>
      <c r="P390" s="848"/>
      <c r="Q390" s="883"/>
      <c r="R390" s="883"/>
      <c r="S390" s="849"/>
      <c r="T390" s="504">
        <v>1</v>
      </c>
      <c r="U390" s="504" t="s">
        <v>1557</v>
      </c>
      <c r="V390" s="504" t="s">
        <v>1150</v>
      </c>
      <c r="W390" s="504">
        <v>1</v>
      </c>
      <c r="X390" s="694">
        <v>43101</v>
      </c>
      <c r="Y390" s="694">
        <v>43465</v>
      </c>
      <c r="Z390" s="695">
        <v>0</v>
      </c>
      <c r="AA390" s="696" t="s">
        <v>55</v>
      </c>
    </row>
    <row r="391" spans="1:27" ht="63" customHeight="1" thickBot="1" x14ac:dyDescent="0.3">
      <c r="A391" s="164" t="s">
        <v>556</v>
      </c>
      <c r="B391" s="165" t="s">
        <v>577</v>
      </c>
      <c r="C391" s="180" t="s">
        <v>565</v>
      </c>
      <c r="D391" s="30">
        <v>202</v>
      </c>
      <c r="E391" s="590" t="s">
        <v>574</v>
      </c>
      <c r="F391" s="590" t="s">
        <v>578</v>
      </c>
      <c r="G391" s="649" t="s">
        <v>45</v>
      </c>
      <c r="H391" s="649" t="s">
        <v>35</v>
      </c>
      <c r="I391" s="649">
        <v>4</v>
      </c>
      <c r="J391" s="31">
        <v>4</v>
      </c>
      <c r="K391" s="824"/>
      <c r="L391" s="852"/>
      <c r="M391" s="853"/>
      <c r="N391" s="853"/>
      <c r="O391" s="884"/>
      <c r="P391" s="853"/>
      <c r="Q391" s="884"/>
      <c r="R391" s="884"/>
      <c r="S391" s="855"/>
      <c r="T391" s="505">
        <v>2</v>
      </c>
      <c r="U391" s="505" t="s">
        <v>1558</v>
      </c>
      <c r="V391" s="505" t="s">
        <v>1150</v>
      </c>
      <c r="W391" s="505">
        <v>1</v>
      </c>
      <c r="X391" s="701">
        <v>43101</v>
      </c>
      <c r="Y391" s="701">
        <v>43465</v>
      </c>
      <c r="Z391" s="702">
        <v>0</v>
      </c>
      <c r="AA391" s="703" t="s">
        <v>55</v>
      </c>
    </row>
    <row r="392" spans="1:27" ht="63" customHeight="1" thickBot="1" x14ac:dyDescent="0.3">
      <c r="A392" s="425" t="s">
        <v>556</v>
      </c>
      <c r="B392" s="158" t="s">
        <v>553</v>
      </c>
      <c r="C392" s="159" t="s">
        <v>579</v>
      </c>
      <c r="D392" s="7">
        <v>203</v>
      </c>
      <c r="E392" s="270" t="s">
        <v>580</v>
      </c>
      <c r="F392" s="270" t="s">
        <v>581</v>
      </c>
      <c r="G392" s="236">
        <v>0</v>
      </c>
      <c r="H392" s="236" t="s">
        <v>31</v>
      </c>
      <c r="I392" s="236">
        <v>2</v>
      </c>
      <c r="J392" s="8">
        <v>1</v>
      </c>
      <c r="K392" s="826">
        <f t="shared" ref="K392:K418" si="13">+L392+M392+N392+O392+P392+Q392+R392+S392</f>
        <v>0</v>
      </c>
      <c r="L392" s="860">
        <v>0</v>
      </c>
      <c r="M392" s="861">
        <v>0</v>
      </c>
      <c r="N392" s="861">
        <v>0</v>
      </c>
      <c r="O392" s="239"/>
      <c r="P392" s="861">
        <v>0</v>
      </c>
      <c r="Q392" s="239"/>
      <c r="R392" s="239"/>
      <c r="S392" s="862">
        <v>0</v>
      </c>
      <c r="T392" s="463">
        <v>1</v>
      </c>
      <c r="U392" s="513" t="s">
        <v>1236</v>
      </c>
      <c r="V392" s="513" t="s">
        <v>1150</v>
      </c>
      <c r="W392" s="513">
        <v>1</v>
      </c>
      <c r="X392" s="780">
        <v>43101</v>
      </c>
      <c r="Y392" s="780">
        <v>43465</v>
      </c>
      <c r="Z392" s="693">
        <v>0</v>
      </c>
      <c r="AA392" s="715" t="s">
        <v>541</v>
      </c>
    </row>
    <row r="393" spans="1:27" ht="63" customHeight="1" thickBot="1" x14ac:dyDescent="0.3">
      <c r="A393" s="426" t="s">
        <v>556</v>
      </c>
      <c r="B393" s="427" t="s">
        <v>553</v>
      </c>
      <c r="C393" s="428" t="s">
        <v>579</v>
      </c>
      <c r="D393" s="374">
        <v>204</v>
      </c>
      <c r="E393" s="594" t="s">
        <v>582</v>
      </c>
      <c r="F393" s="594" t="s">
        <v>583</v>
      </c>
      <c r="G393" s="650">
        <v>0</v>
      </c>
      <c r="H393" s="650" t="s">
        <v>31</v>
      </c>
      <c r="I393" s="650">
        <v>1</v>
      </c>
      <c r="J393" s="375">
        <v>1</v>
      </c>
      <c r="K393" s="828">
        <f t="shared" si="13"/>
        <v>0</v>
      </c>
      <c r="L393" s="866">
        <v>0</v>
      </c>
      <c r="M393" s="867">
        <v>0</v>
      </c>
      <c r="N393" s="867">
        <v>0</v>
      </c>
      <c r="O393" s="887"/>
      <c r="P393" s="867">
        <v>0</v>
      </c>
      <c r="Q393" s="887"/>
      <c r="R393" s="887"/>
      <c r="S393" s="869">
        <v>0</v>
      </c>
      <c r="T393" s="495"/>
      <c r="U393" s="507"/>
      <c r="V393" s="507"/>
      <c r="W393" s="720"/>
      <c r="X393" s="721"/>
      <c r="Y393" s="770"/>
      <c r="Z393" s="722"/>
      <c r="AA393" s="723" t="s">
        <v>541</v>
      </c>
    </row>
    <row r="394" spans="1:27" ht="63" customHeight="1" x14ac:dyDescent="0.25">
      <c r="A394" s="160" t="s">
        <v>556</v>
      </c>
      <c r="B394" s="161" t="s">
        <v>553</v>
      </c>
      <c r="C394" s="162" t="s">
        <v>579</v>
      </c>
      <c r="D394" s="58">
        <v>205</v>
      </c>
      <c r="E394" s="129" t="s">
        <v>584</v>
      </c>
      <c r="F394" s="129" t="s">
        <v>585</v>
      </c>
      <c r="G394" s="647">
        <v>1000</v>
      </c>
      <c r="H394" s="647" t="s">
        <v>35</v>
      </c>
      <c r="I394" s="647">
        <v>1300</v>
      </c>
      <c r="J394" s="59">
        <v>1300</v>
      </c>
      <c r="K394" s="823">
        <f t="shared" si="13"/>
        <v>100000000</v>
      </c>
      <c r="L394" s="847">
        <v>100000000</v>
      </c>
      <c r="M394" s="848">
        <v>0</v>
      </c>
      <c r="N394" s="848">
        <v>0</v>
      </c>
      <c r="O394" s="888"/>
      <c r="P394" s="848">
        <v>0</v>
      </c>
      <c r="Q394" s="888"/>
      <c r="R394" s="888"/>
      <c r="S394" s="849">
        <v>0</v>
      </c>
      <c r="T394" s="528">
        <v>1</v>
      </c>
      <c r="U394" s="528" t="s">
        <v>1559</v>
      </c>
      <c r="V394" s="515" t="s">
        <v>59</v>
      </c>
      <c r="W394" s="486">
        <v>100</v>
      </c>
      <c r="X394" s="778">
        <v>43101</v>
      </c>
      <c r="Y394" s="778">
        <v>43465</v>
      </c>
      <c r="Z394" s="695">
        <v>60000000</v>
      </c>
      <c r="AA394" s="696" t="s">
        <v>541</v>
      </c>
    </row>
    <row r="395" spans="1:27" ht="63" customHeight="1" x14ac:dyDescent="0.25">
      <c r="A395" s="176" t="s">
        <v>556</v>
      </c>
      <c r="B395" s="169" t="s">
        <v>553</v>
      </c>
      <c r="C395" s="170" t="s">
        <v>579</v>
      </c>
      <c r="D395" s="20">
        <v>205</v>
      </c>
      <c r="E395" s="128" t="s">
        <v>584</v>
      </c>
      <c r="F395" s="128" t="s">
        <v>585</v>
      </c>
      <c r="G395" s="237">
        <v>1000</v>
      </c>
      <c r="H395" s="237" t="s">
        <v>35</v>
      </c>
      <c r="I395" s="237">
        <v>1300</v>
      </c>
      <c r="J395" s="21">
        <v>1300</v>
      </c>
      <c r="K395" s="821">
        <f t="shared" si="13"/>
        <v>0</v>
      </c>
      <c r="L395" s="840">
        <v>0</v>
      </c>
      <c r="M395" s="841">
        <v>0</v>
      </c>
      <c r="N395" s="841">
        <v>0</v>
      </c>
      <c r="O395" s="154"/>
      <c r="P395" s="841">
        <v>0</v>
      </c>
      <c r="Q395" s="154"/>
      <c r="R395" s="154"/>
      <c r="S395" s="842">
        <v>0</v>
      </c>
      <c r="T395" s="527">
        <v>2</v>
      </c>
      <c r="U395" s="527" t="s">
        <v>1237</v>
      </c>
      <c r="V395" s="516" t="s">
        <v>1191</v>
      </c>
      <c r="W395" s="488">
        <v>1</v>
      </c>
      <c r="X395" s="752">
        <v>43101</v>
      </c>
      <c r="Y395" s="752">
        <v>43465</v>
      </c>
      <c r="Z395" s="698">
        <v>40000000</v>
      </c>
      <c r="AA395" s="699" t="s">
        <v>541</v>
      </c>
    </row>
    <row r="396" spans="1:27" ht="63" customHeight="1" thickBot="1" x14ac:dyDescent="0.3">
      <c r="A396" s="164" t="s">
        <v>556</v>
      </c>
      <c r="B396" s="165" t="s">
        <v>553</v>
      </c>
      <c r="C396" s="166" t="s">
        <v>579</v>
      </c>
      <c r="D396" s="30">
        <v>205</v>
      </c>
      <c r="E396" s="590" t="s">
        <v>586</v>
      </c>
      <c r="F396" s="590" t="s">
        <v>585</v>
      </c>
      <c r="G396" s="649">
        <v>1000</v>
      </c>
      <c r="H396" s="649" t="s">
        <v>35</v>
      </c>
      <c r="I396" s="649">
        <v>1300</v>
      </c>
      <c r="J396" s="31">
        <v>1300</v>
      </c>
      <c r="K396" s="824">
        <f t="shared" si="13"/>
        <v>0</v>
      </c>
      <c r="L396" s="852">
        <v>0</v>
      </c>
      <c r="M396" s="853">
        <v>0</v>
      </c>
      <c r="N396" s="853">
        <v>0</v>
      </c>
      <c r="O396" s="884"/>
      <c r="P396" s="853">
        <v>0</v>
      </c>
      <c r="Q396" s="884"/>
      <c r="R396" s="884"/>
      <c r="S396" s="855">
        <v>0</v>
      </c>
      <c r="T396" s="483">
        <v>3</v>
      </c>
      <c r="U396" s="483" t="s">
        <v>1560</v>
      </c>
      <c r="V396" s="511" t="s">
        <v>59</v>
      </c>
      <c r="W396" s="713">
        <v>100</v>
      </c>
      <c r="X396" s="779">
        <v>43101</v>
      </c>
      <c r="Y396" s="779">
        <v>43465</v>
      </c>
      <c r="Z396" s="702">
        <v>0</v>
      </c>
      <c r="AA396" s="703" t="s">
        <v>541</v>
      </c>
    </row>
    <row r="397" spans="1:27" ht="63" customHeight="1" x14ac:dyDescent="0.25">
      <c r="A397" s="160" t="s">
        <v>556</v>
      </c>
      <c r="B397" s="161" t="s">
        <v>553</v>
      </c>
      <c r="C397" s="162" t="s">
        <v>579</v>
      </c>
      <c r="D397" s="58">
        <v>206</v>
      </c>
      <c r="E397" s="129" t="s">
        <v>587</v>
      </c>
      <c r="F397" s="129" t="s">
        <v>588</v>
      </c>
      <c r="G397" s="647">
        <v>0</v>
      </c>
      <c r="H397" s="647" t="s">
        <v>31</v>
      </c>
      <c r="I397" s="647">
        <v>1</v>
      </c>
      <c r="J397" s="59">
        <v>0.25</v>
      </c>
      <c r="K397" s="823">
        <f t="shared" si="13"/>
        <v>0</v>
      </c>
      <c r="L397" s="847">
        <v>0</v>
      </c>
      <c r="M397" s="848">
        <v>0</v>
      </c>
      <c r="N397" s="848">
        <v>0</v>
      </c>
      <c r="O397" s="163"/>
      <c r="P397" s="848">
        <v>0</v>
      </c>
      <c r="Q397" s="163"/>
      <c r="R397" s="163"/>
      <c r="S397" s="849">
        <v>0</v>
      </c>
      <c r="T397" s="530">
        <v>1</v>
      </c>
      <c r="U397" s="528" t="s">
        <v>1561</v>
      </c>
      <c r="V397" s="485" t="s">
        <v>1226</v>
      </c>
      <c r="W397" s="486">
        <v>1</v>
      </c>
      <c r="X397" s="778">
        <v>43101</v>
      </c>
      <c r="Y397" s="778">
        <v>43465</v>
      </c>
      <c r="Z397" s="695">
        <v>0</v>
      </c>
      <c r="AA397" s="696" t="s">
        <v>541</v>
      </c>
    </row>
    <row r="398" spans="1:27" ht="63" customHeight="1" thickBot="1" x14ac:dyDescent="0.3">
      <c r="A398" s="164" t="s">
        <v>556</v>
      </c>
      <c r="B398" s="165" t="s">
        <v>553</v>
      </c>
      <c r="C398" s="166" t="s">
        <v>579</v>
      </c>
      <c r="D398" s="30">
        <v>206</v>
      </c>
      <c r="E398" s="590" t="s">
        <v>587</v>
      </c>
      <c r="F398" s="590" t="s">
        <v>588</v>
      </c>
      <c r="G398" s="649">
        <v>0</v>
      </c>
      <c r="H398" s="649" t="s">
        <v>31</v>
      </c>
      <c r="I398" s="649">
        <v>1</v>
      </c>
      <c r="J398" s="31">
        <v>0.25</v>
      </c>
      <c r="K398" s="824">
        <f t="shared" si="13"/>
        <v>0</v>
      </c>
      <c r="L398" s="852">
        <v>0</v>
      </c>
      <c r="M398" s="853">
        <v>0</v>
      </c>
      <c r="N398" s="853">
        <v>0</v>
      </c>
      <c r="O398" s="889"/>
      <c r="P398" s="853">
        <v>0</v>
      </c>
      <c r="Q398" s="889"/>
      <c r="R398" s="889"/>
      <c r="S398" s="855">
        <v>0</v>
      </c>
      <c r="T398" s="803">
        <v>2</v>
      </c>
      <c r="U398" s="483" t="s">
        <v>1562</v>
      </c>
      <c r="V398" s="482" t="s">
        <v>1226</v>
      </c>
      <c r="W398" s="713">
        <v>1</v>
      </c>
      <c r="X398" s="779">
        <v>43101</v>
      </c>
      <c r="Y398" s="779">
        <v>43465</v>
      </c>
      <c r="Z398" s="702">
        <v>0</v>
      </c>
      <c r="AA398" s="703" t="s">
        <v>541</v>
      </c>
    </row>
    <row r="399" spans="1:27" ht="80.25" customHeight="1" thickBot="1" x14ac:dyDescent="0.3">
      <c r="A399" s="184" t="s">
        <v>556</v>
      </c>
      <c r="B399" s="185" t="s">
        <v>553</v>
      </c>
      <c r="C399" s="186" t="s">
        <v>579</v>
      </c>
      <c r="D399" s="13">
        <v>207</v>
      </c>
      <c r="E399" s="89" t="s">
        <v>589</v>
      </c>
      <c r="F399" s="89" t="s">
        <v>590</v>
      </c>
      <c r="G399" s="645">
        <v>0</v>
      </c>
      <c r="H399" s="645" t="s">
        <v>31</v>
      </c>
      <c r="I399" s="645">
        <v>1</v>
      </c>
      <c r="J399" s="14">
        <v>0.33</v>
      </c>
      <c r="K399" s="827">
        <f t="shared" si="13"/>
        <v>20000000</v>
      </c>
      <c r="L399" s="863">
        <v>20000000</v>
      </c>
      <c r="M399" s="864">
        <v>0</v>
      </c>
      <c r="N399" s="864">
        <v>0</v>
      </c>
      <c r="O399" s="890"/>
      <c r="P399" s="864">
        <v>0</v>
      </c>
      <c r="Q399" s="890"/>
      <c r="R399" s="890"/>
      <c r="S399" s="865">
        <v>0</v>
      </c>
      <c r="T399" s="490">
        <v>1</v>
      </c>
      <c r="U399" s="509" t="s">
        <v>591</v>
      </c>
      <c r="V399" s="492" t="s">
        <v>1205</v>
      </c>
      <c r="W399" s="689">
        <v>1</v>
      </c>
      <c r="X399" s="785">
        <v>43101</v>
      </c>
      <c r="Y399" s="785">
        <v>43465</v>
      </c>
      <c r="Z399" s="690">
        <v>20000000</v>
      </c>
      <c r="AA399" s="248" t="s">
        <v>541</v>
      </c>
    </row>
    <row r="400" spans="1:27" ht="63" customHeight="1" thickBot="1" x14ac:dyDescent="0.3">
      <c r="A400" s="425" t="s">
        <v>556</v>
      </c>
      <c r="B400" s="158" t="s">
        <v>553</v>
      </c>
      <c r="C400" s="159" t="s">
        <v>579</v>
      </c>
      <c r="D400" s="7">
        <v>208</v>
      </c>
      <c r="E400" s="270" t="s">
        <v>592</v>
      </c>
      <c r="F400" s="270" t="s">
        <v>593</v>
      </c>
      <c r="G400" s="236">
        <v>0</v>
      </c>
      <c r="H400" s="236" t="s">
        <v>31</v>
      </c>
      <c r="I400" s="236">
        <v>1</v>
      </c>
      <c r="J400" s="8">
        <v>0.25</v>
      </c>
      <c r="K400" s="826">
        <f t="shared" si="13"/>
        <v>0</v>
      </c>
      <c r="L400" s="860">
        <v>0</v>
      </c>
      <c r="M400" s="861">
        <v>0</v>
      </c>
      <c r="N400" s="861">
        <v>0</v>
      </c>
      <c r="O400" s="76"/>
      <c r="P400" s="861">
        <v>0</v>
      </c>
      <c r="Q400" s="76"/>
      <c r="R400" s="76"/>
      <c r="S400" s="862">
        <v>0</v>
      </c>
      <c r="T400" s="463">
        <v>1</v>
      </c>
      <c r="U400" s="513" t="s">
        <v>1172</v>
      </c>
      <c r="V400" s="503" t="s">
        <v>1150</v>
      </c>
      <c r="W400" s="691">
        <v>3</v>
      </c>
      <c r="X400" s="780">
        <v>43101</v>
      </c>
      <c r="Y400" s="780">
        <v>43465</v>
      </c>
      <c r="Z400" s="693">
        <v>0</v>
      </c>
      <c r="AA400" s="715" t="s">
        <v>541</v>
      </c>
    </row>
    <row r="401" spans="1:28" ht="63" customHeight="1" thickBot="1" x14ac:dyDescent="0.3">
      <c r="A401" s="184" t="s">
        <v>556</v>
      </c>
      <c r="B401" s="185" t="s">
        <v>553</v>
      </c>
      <c r="C401" s="186" t="s">
        <v>579</v>
      </c>
      <c r="D401" s="13">
        <v>209</v>
      </c>
      <c r="E401" s="89" t="s">
        <v>594</v>
      </c>
      <c r="F401" s="89" t="s">
        <v>595</v>
      </c>
      <c r="G401" s="645">
        <v>0</v>
      </c>
      <c r="H401" s="645" t="s">
        <v>31</v>
      </c>
      <c r="I401" s="645">
        <v>80</v>
      </c>
      <c r="J401" s="14">
        <v>20</v>
      </c>
      <c r="K401" s="827">
        <f t="shared" si="13"/>
        <v>0</v>
      </c>
      <c r="L401" s="863">
        <v>0</v>
      </c>
      <c r="M401" s="864">
        <v>0</v>
      </c>
      <c r="N401" s="864">
        <v>0</v>
      </c>
      <c r="O401" s="890"/>
      <c r="P401" s="864">
        <v>0</v>
      </c>
      <c r="Q401" s="890"/>
      <c r="R401" s="890"/>
      <c r="S401" s="865">
        <v>0</v>
      </c>
      <c r="T401" s="490">
        <v>1</v>
      </c>
      <c r="U401" s="509" t="s">
        <v>1173</v>
      </c>
      <c r="V401" s="491" t="s">
        <v>1150</v>
      </c>
      <c r="W401" s="689">
        <v>50</v>
      </c>
      <c r="X401" s="785">
        <v>43101</v>
      </c>
      <c r="Y401" s="785">
        <v>43465</v>
      </c>
      <c r="Z401" s="690">
        <v>0</v>
      </c>
      <c r="AA401" s="248" t="s">
        <v>541</v>
      </c>
    </row>
    <row r="402" spans="1:28" ht="63" customHeight="1" x14ac:dyDescent="0.25">
      <c r="A402" s="424" t="s">
        <v>556</v>
      </c>
      <c r="B402" s="167" t="s">
        <v>553</v>
      </c>
      <c r="C402" s="168" t="s">
        <v>579</v>
      </c>
      <c r="D402" s="39">
        <v>210</v>
      </c>
      <c r="E402" s="220" t="s">
        <v>596</v>
      </c>
      <c r="F402" s="220" t="s">
        <v>597</v>
      </c>
      <c r="G402" s="242">
        <v>0</v>
      </c>
      <c r="H402" s="242" t="s">
        <v>31</v>
      </c>
      <c r="I402" s="242">
        <v>200</v>
      </c>
      <c r="J402" s="40">
        <v>65</v>
      </c>
      <c r="K402" s="825">
        <f t="shared" si="13"/>
        <v>0</v>
      </c>
      <c r="L402" s="856">
        <v>0</v>
      </c>
      <c r="M402" s="857">
        <v>0</v>
      </c>
      <c r="N402" s="857">
        <v>0</v>
      </c>
      <c r="O402" s="891"/>
      <c r="P402" s="857">
        <v>0</v>
      </c>
      <c r="Q402" s="891"/>
      <c r="R402" s="891"/>
      <c r="S402" s="859">
        <v>0</v>
      </c>
      <c r="T402" s="531">
        <v>1</v>
      </c>
      <c r="U402" s="529" t="s">
        <v>1174</v>
      </c>
      <c r="V402" s="523" t="s">
        <v>1150</v>
      </c>
      <c r="W402" s="704">
        <v>1</v>
      </c>
      <c r="X402" s="804">
        <v>43101</v>
      </c>
      <c r="Y402" s="804">
        <v>43465</v>
      </c>
      <c r="Z402" s="706">
        <v>0</v>
      </c>
      <c r="AA402" s="707" t="s">
        <v>541</v>
      </c>
    </row>
    <row r="403" spans="1:28" ht="63" customHeight="1" thickBot="1" x14ac:dyDescent="0.3">
      <c r="A403" s="235" t="s">
        <v>556</v>
      </c>
      <c r="B403" s="173" t="s">
        <v>553</v>
      </c>
      <c r="C403" s="183" t="s">
        <v>579</v>
      </c>
      <c r="D403" s="44">
        <v>210</v>
      </c>
      <c r="E403" s="277" t="s">
        <v>596</v>
      </c>
      <c r="F403" s="277" t="s">
        <v>597</v>
      </c>
      <c r="G403" s="243">
        <v>0</v>
      </c>
      <c r="H403" s="243" t="s">
        <v>31</v>
      </c>
      <c r="I403" s="243">
        <v>200</v>
      </c>
      <c r="J403" s="45">
        <v>65</v>
      </c>
      <c r="K403" s="822">
        <f t="shared" si="13"/>
        <v>0</v>
      </c>
      <c r="L403" s="844">
        <v>0</v>
      </c>
      <c r="M403" s="845">
        <v>0</v>
      </c>
      <c r="N403" s="845">
        <v>0</v>
      </c>
      <c r="O403" s="892"/>
      <c r="P403" s="845">
        <v>0</v>
      </c>
      <c r="Q403" s="892"/>
      <c r="R403" s="892"/>
      <c r="S403" s="846">
        <v>0</v>
      </c>
      <c r="T403" s="805">
        <v>2</v>
      </c>
      <c r="U403" s="533" t="s">
        <v>1175</v>
      </c>
      <c r="V403" s="518" t="s">
        <v>1150</v>
      </c>
      <c r="W403" s="709">
        <v>1</v>
      </c>
      <c r="X403" s="775">
        <v>43101</v>
      </c>
      <c r="Y403" s="775">
        <v>43465</v>
      </c>
      <c r="Z403" s="711">
        <v>0</v>
      </c>
      <c r="AA403" s="725" t="s">
        <v>541</v>
      </c>
    </row>
    <row r="404" spans="1:28" ht="63" customHeight="1" x14ac:dyDescent="0.25">
      <c r="A404" s="160" t="s">
        <v>556</v>
      </c>
      <c r="B404" s="161" t="s">
        <v>553</v>
      </c>
      <c r="C404" s="162" t="s">
        <v>579</v>
      </c>
      <c r="D404" s="58">
        <v>211</v>
      </c>
      <c r="E404" s="129" t="s">
        <v>598</v>
      </c>
      <c r="F404" s="129" t="s">
        <v>599</v>
      </c>
      <c r="G404" s="647">
        <v>270</v>
      </c>
      <c r="H404" s="647" t="s">
        <v>31</v>
      </c>
      <c r="I404" s="647">
        <v>230</v>
      </c>
      <c r="J404" s="59">
        <v>57</v>
      </c>
      <c r="K404" s="823">
        <f t="shared" si="13"/>
        <v>0</v>
      </c>
      <c r="L404" s="847">
        <v>0</v>
      </c>
      <c r="M404" s="848">
        <v>0</v>
      </c>
      <c r="N404" s="848">
        <v>0</v>
      </c>
      <c r="O404" s="883"/>
      <c r="P404" s="848">
        <v>0</v>
      </c>
      <c r="Q404" s="883"/>
      <c r="R404" s="883"/>
      <c r="S404" s="849">
        <v>0</v>
      </c>
      <c r="T404" s="504">
        <v>1</v>
      </c>
      <c r="U404" s="528" t="s">
        <v>1176</v>
      </c>
      <c r="V404" s="515" t="s">
        <v>1218</v>
      </c>
      <c r="W404" s="486">
        <v>2</v>
      </c>
      <c r="X404" s="778">
        <v>43101</v>
      </c>
      <c r="Y404" s="778">
        <v>43465</v>
      </c>
      <c r="Z404" s="695">
        <v>0</v>
      </c>
      <c r="AA404" s="696" t="s">
        <v>541</v>
      </c>
    </row>
    <row r="405" spans="1:28" ht="63" customHeight="1" thickBot="1" x14ac:dyDescent="0.3">
      <c r="A405" s="235" t="s">
        <v>556</v>
      </c>
      <c r="B405" s="173" t="s">
        <v>553</v>
      </c>
      <c r="C405" s="183" t="s">
        <v>579</v>
      </c>
      <c r="D405" s="44">
        <v>211</v>
      </c>
      <c r="E405" s="277" t="s">
        <v>598</v>
      </c>
      <c r="F405" s="277" t="s">
        <v>599</v>
      </c>
      <c r="G405" s="243">
        <v>270</v>
      </c>
      <c r="H405" s="243" t="s">
        <v>31</v>
      </c>
      <c r="I405" s="243">
        <v>230</v>
      </c>
      <c r="J405" s="45">
        <v>57</v>
      </c>
      <c r="K405" s="822">
        <f t="shared" si="13"/>
        <v>0</v>
      </c>
      <c r="L405" s="844">
        <v>0</v>
      </c>
      <c r="M405" s="845">
        <v>0</v>
      </c>
      <c r="N405" s="845">
        <v>0</v>
      </c>
      <c r="O405" s="886"/>
      <c r="P405" s="845">
        <v>0</v>
      </c>
      <c r="Q405" s="886"/>
      <c r="R405" s="886"/>
      <c r="S405" s="846">
        <v>0</v>
      </c>
      <c r="T405" s="533">
        <v>2</v>
      </c>
      <c r="U405" s="533" t="s">
        <v>600</v>
      </c>
      <c r="V405" s="518" t="s">
        <v>1218</v>
      </c>
      <c r="W405" s="709">
        <v>2</v>
      </c>
      <c r="X405" s="775">
        <v>43101</v>
      </c>
      <c r="Y405" s="775">
        <v>43465</v>
      </c>
      <c r="Z405" s="711">
        <v>0</v>
      </c>
      <c r="AA405" s="725" t="s">
        <v>541</v>
      </c>
    </row>
    <row r="406" spans="1:28" ht="63" customHeight="1" thickBot="1" x14ac:dyDescent="0.3">
      <c r="A406" s="184" t="s">
        <v>556</v>
      </c>
      <c r="B406" s="185" t="s">
        <v>553</v>
      </c>
      <c r="C406" s="186" t="s">
        <v>579</v>
      </c>
      <c r="D406" s="13">
        <v>212</v>
      </c>
      <c r="E406" s="89" t="s">
        <v>601</v>
      </c>
      <c r="F406" s="89" t="s">
        <v>602</v>
      </c>
      <c r="G406" s="645">
        <v>7</v>
      </c>
      <c r="H406" s="645" t="s">
        <v>31</v>
      </c>
      <c r="I406" s="645">
        <v>3</v>
      </c>
      <c r="J406" s="14">
        <v>1</v>
      </c>
      <c r="K406" s="827">
        <f t="shared" si="13"/>
        <v>0</v>
      </c>
      <c r="L406" s="863">
        <v>0</v>
      </c>
      <c r="M406" s="864">
        <v>0</v>
      </c>
      <c r="N406" s="864">
        <v>0</v>
      </c>
      <c r="O406" s="893"/>
      <c r="P406" s="864">
        <v>0</v>
      </c>
      <c r="Q406" s="893"/>
      <c r="R406" s="893"/>
      <c r="S406" s="865">
        <v>0</v>
      </c>
      <c r="T406" s="509">
        <v>1</v>
      </c>
      <c r="U406" s="509" t="s">
        <v>1238</v>
      </c>
      <c r="V406" s="491" t="s">
        <v>1150</v>
      </c>
      <c r="W406" s="689">
        <v>1</v>
      </c>
      <c r="X406" s="785">
        <v>43101</v>
      </c>
      <c r="Y406" s="785">
        <v>43465</v>
      </c>
      <c r="Z406" s="690">
        <v>0</v>
      </c>
      <c r="AA406" s="248" t="s">
        <v>541</v>
      </c>
    </row>
    <row r="407" spans="1:28" s="187" customFormat="1" ht="53.25" customHeight="1" thickBot="1" x14ac:dyDescent="0.3">
      <c r="A407" s="424" t="s">
        <v>556</v>
      </c>
      <c r="B407" s="167" t="s">
        <v>553</v>
      </c>
      <c r="C407" s="168" t="s">
        <v>579</v>
      </c>
      <c r="D407" s="39">
        <v>213</v>
      </c>
      <c r="E407" s="220" t="s">
        <v>603</v>
      </c>
      <c r="F407" s="220" t="s">
        <v>604</v>
      </c>
      <c r="G407" s="242">
        <v>0</v>
      </c>
      <c r="H407" s="242" t="s">
        <v>31</v>
      </c>
      <c r="I407" s="242">
        <v>1</v>
      </c>
      <c r="J407" s="40">
        <v>0.33</v>
      </c>
      <c r="K407" s="827">
        <f t="shared" si="13"/>
        <v>0</v>
      </c>
      <c r="L407" s="863">
        <v>0</v>
      </c>
      <c r="M407" s="864">
        <v>0</v>
      </c>
      <c r="N407" s="864">
        <v>0</v>
      </c>
      <c r="O407" s="893"/>
      <c r="P407" s="864">
        <v>0</v>
      </c>
      <c r="Q407" s="893"/>
      <c r="R407" s="893"/>
      <c r="S407" s="865">
        <v>0</v>
      </c>
      <c r="T407" s="531">
        <v>1</v>
      </c>
      <c r="U407" s="532" t="s">
        <v>1239</v>
      </c>
      <c r="V407" s="501" t="s">
        <v>1150</v>
      </c>
      <c r="W407" s="704">
        <v>1</v>
      </c>
      <c r="X407" s="804">
        <v>43101</v>
      </c>
      <c r="Y407" s="804">
        <v>43465</v>
      </c>
      <c r="Z407" s="706">
        <v>0</v>
      </c>
      <c r="AA407" s="707" t="s">
        <v>541</v>
      </c>
      <c r="AB407" s="3"/>
    </row>
    <row r="408" spans="1:28" s="187" customFormat="1" ht="53.25" customHeight="1" thickBot="1" x14ac:dyDescent="0.3">
      <c r="A408" s="184" t="s">
        <v>556</v>
      </c>
      <c r="B408" s="185" t="s">
        <v>553</v>
      </c>
      <c r="C408" s="186" t="s">
        <v>579</v>
      </c>
      <c r="D408" s="13">
        <v>214</v>
      </c>
      <c r="E408" s="89" t="s">
        <v>605</v>
      </c>
      <c r="F408" s="89" t="s">
        <v>606</v>
      </c>
      <c r="G408" s="645">
        <v>0</v>
      </c>
      <c r="H408" s="645" t="s">
        <v>31</v>
      </c>
      <c r="I408" s="645">
        <v>200</v>
      </c>
      <c r="J408" s="14">
        <v>50</v>
      </c>
      <c r="K408" s="827">
        <f t="shared" si="13"/>
        <v>0</v>
      </c>
      <c r="L408" s="863">
        <v>0</v>
      </c>
      <c r="M408" s="864">
        <v>0</v>
      </c>
      <c r="N408" s="864">
        <v>0</v>
      </c>
      <c r="O408" s="890"/>
      <c r="P408" s="864">
        <v>0</v>
      </c>
      <c r="Q408" s="890"/>
      <c r="R408" s="890"/>
      <c r="S408" s="865">
        <v>0</v>
      </c>
      <c r="T408" s="490">
        <v>1</v>
      </c>
      <c r="U408" s="492" t="s">
        <v>607</v>
      </c>
      <c r="V408" s="492" t="s">
        <v>1218</v>
      </c>
      <c r="W408" s="771">
        <v>3</v>
      </c>
      <c r="X408" s="766">
        <v>43101</v>
      </c>
      <c r="Y408" s="766">
        <v>43465</v>
      </c>
      <c r="Z408" s="762">
        <v>0</v>
      </c>
      <c r="AA408" s="248" t="s">
        <v>541</v>
      </c>
      <c r="AB408" s="3"/>
    </row>
    <row r="409" spans="1:28" s="187" customFormat="1" ht="53.25" customHeight="1" thickBot="1" x14ac:dyDescent="0.3">
      <c r="A409" s="425" t="s">
        <v>556</v>
      </c>
      <c r="B409" s="158" t="s">
        <v>553</v>
      </c>
      <c r="C409" s="159" t="s">
        <v>579</v>
      </c>
      <c r="D409" s="7">
        <v>215</v>
      </c>
      <c r="E409" s="270" t="s">
        <v>608</v>
      </c>
      <c r="F409" s="270" t="s">
        <v>609</v>
      </c>
      <c r="G409" s="236">
        <v>0</v>
      </c>
      <c r="H409" s="236" t="s">
        <v>31</v>
      </c>
      <c r="I409" s="236">
        <v>1</v>
      </c>
      <c r="J409" s="8">
        <v>0.33</v>
      </c>
      <c r="K409" s="826">
        <f t="shared" si="13"/>
        <v>0</v>
      </c>
      <c r="L409" s="860">
        <v>0</v>
      </c>
      <c r="M409" s="861">
        <v>0</v>
      </c>
      <c r="N409" s="861">
        <v>0</v>
      </c>
      <c r="O409" s="882"/>
      <c r="P409" s="861">
        <v>0</v>
      </c>
      <c r="Q409" s="882"/>
      <c r="R409" s="882"/>
      <c r="S409" s="862">
        <v>0</v>
      </c>
      <c r="T409" s="463">
        <v>1</v>
      </c>
      <c r="U409" s="513" t="s">
        <v>1563</v>
      </c>
      <c r="V409" s="510" t="s">
        <v>1150</v>
      </c>
      <c r="W409" s="691">
        <v>1</v>
      </c>
      <c r="X409" s="780">
        <v>43101</v>
      </c>
      <c r="Y409" s="780">
        <v>43465</v>
      </c>
      <c r="Z409" s="693">
        <v>0</v>
      </c>
      <c r="AA409" s="715" t="s">
        <v>541</v>
      </c>
      <c r="AB409" s="3"/>
    </row>
    <row r="410" spans="1:28" ht="51.75" customHeight="1" x14ac:dyDescent="0.25">
      <c r="A410" s="194" t="s">
        <v>556</v>
      </c>
      <c r="B410" s="195" t="s">
        <v>553</v>
      </c>
      <c r="C410" s="196" t="s">
        <v>579</v>
      </c>
      <c r="D410" s="58">
        <v>216</v>
      </c>
      <c r="E410" s="402" t="s">
        <v>1564</v>
      </c>
      <c r="F410" s="402" t="s">
        <v>1565</v>
      </c>
      <c r="G410" s="402">
        <v>44</v>
      </c>
      <c r="H410" s="402" t="s">
        <v>35</v>
      </c>
      <c r="I410" s="402">
        <v>10</v>
      </c>
      <c r="J410" s="197"/>
      <c r="K410" s="823">
        <f t="shared" si="13"/>
        <v>1850000000</v>
      </c>
      <c r="L410" s="847">
        <v>1850000000</v>
      </c>
      <c r="M410" s="848">
        <v>0</v>
      </c>
      <c r="N410" s="848">
        <v>0</v>
      </c>
      <c r="O410" s="163"/>
      <c r="P410" s="848">
        <v>0</v>
      </c>
      <c r="Q410" s="163"/>
      <c r="R410" s="163"/>
      <c r="S410" s="849">
        <v>0</v>
      </c>
      <c r="T410" s="504">
        <v>1</v>
      </c>
      <c r="U410" s="504" t="s">
        <v>1566</v>
      </c>
      <c r="V410" s="504" t="s">
        <v>59</v>
      </c>
      <c r="W410" s="504">
        <v>100</v>
      </c>
      <c r="X410" s="694">
        <v>43101</v>
      </c>
      <c r="Y410" s="694">
        <v>43465</v>
      </c>
      <c r="Z410" s="695">
        <v>500000000</v>
      </c>
      <c r="AA410" s="772" t="s">
        <v>55</v>
      </c>
      <c r="AB410" s="187"/>
    </row>
    <row r="411" spans="1:28" ht="51.75" customHeight="1" x14ac:dyDescent="0.25">
      <c r="A411" s="198" t="s">
        <v>556</v>
      </c>
      <c r="B411" s="188" t="s">
        <v>553</v>
      </c>
      <c r="C411" s="189" t="s">
        <v>579</v>
      </c>
      <c r="D411" s="20">
        <v>216</v>
      </c>
      <c r="E411" s="609" t="s">
        <v>1564</v>
      </c>
      <c r="F411" s="609" t="s">
        <v>1565</v>
      </c>
      <c r="G411" s="609">
        <v>44</v>
      </c>
      <c r="H411" s="609" t="s">
        <v>35</v>
      </c>
      <c r="I411" s="609">
        <v>10</v>
      </c>
      <c r="J411" s="190"/>
      <c r="K411" s="821">
        <f t="shared" si="13"/>
        <v>0</v>
      </c>
      <c r="L411" s="840">
        <v>0</v>
      </c>
      <c r="M411" s="841">
        <v>0</v>
      </c>
      <c r="N411" s="841">
        <v>0</v>
      </c>
      <c r="O411" s="238"/>
      <c r="P411" s="841">
        <v>0</v>
      </c>
      <c r="Q411" s="238"/>
      <c r="R411" s="238"/>
      <c r="S411" s="842">
        <v>0</v>
      </c>
      <c r="T411" s="527">
        <v>2</v>
      </c>
      <c r="U411" s="480" t="s">
        <v>1567</v>
      </c>
      <c r="V411" s="480" t="s">
        <v>59</v>
      </c>
      <c r="W411" s="480">
        <v>100</v>
      </c>
      <c r="X411" s="700">
        <v>43101</v>
      </c>
      <c r="Y411" s="752">
        <v>43465</v>
      </c>
      <c r="Z411" s="698">
        <v>300000000</v>
      </c>
      <c r="AA411" s="773" t="s">
        <v>55</v>
      </c>
      <c r="AB411" s="187"/>
    </row>
    <row r="412" spans="1:28" ht="51.75" customHeight="1" x14ac:dyDescent="0.25">
      <c r="A412" s="198" t="s">
        <v>556</v>
      </c>
      <c r="B412" s="188" t="s">
        <v>553</v>
      </c>
      <c r="C412" s="189" t="s">
        <v>579</v>
      </c>
      <c r="D412" s="20">
        <v>216</v>
      </c>
      <c r="E412" s="609" t="s">
        <v>1564</v>
      </c>
      <c r="F412" s="609" t="s">
        <v>1565</v>
      </c>
      <c r="G412" s="609">
        <v>44</v>
      </c>
      <c r="H412" s="609" t="s">
        <v>35</v>
      </c>
      <c r="I412" s="609">
        <v>10</v>
      </c>
      <c r="J412" s="190"/>
      <c r="K412" s="821">
        <f t="shared" si="13"/>
        <v>0</v>
      </c>
      <c r="L412" s="840">
        <v>0</v>
      </c>
      <c r="M412" s="841">
        <v>0</v>
      </c>
      <c r="N412" s="841">
        <v>0</v>
      </c>
      <c r="O412" s="154"/>
      <c r="P412" s="841">
        <v>0</v>
      </c>
      <c r="Q412" s="154"/>
      <c r="R412" s="154"/>
      <c r="S412" s="842">
        <v>0</v>
      </c>
      <c r="T412" s="527">
        <v>3</v>
      </c>
      <c r="U412" s="480" t="s">
        <v>1568</v>
      </c>
      <c r="V412" s="480" t="s">
        <v>59</v>
      </c>
      <c r="W412" s="480">
        <v>100</v>
      </c>
      <c r="X412" s="700">
        <v>43101</v>
      </c>
      <c r="Y412" s="700">
        <v>43465</v>
      </c>
      <c r="Z412" s="698">
        <v>300000000</v>
      </c>
      <c r="AA412" s="773" t="s">
        <v>55</v>
      </c>
      <c r="AB412" s="187"/>
    </row>
    <row r="413" spans="1:28" ht="51.75" customHeight="1" x14ac:dyDescent="0.25">
      <c r="A413" s="198" t="s">
        <v>556</v>
      </c>
      <c r="B413" s="188" t="s">
        <v>553</v>
      </c>
      <c r="C413" s="189" t="s">
        <v>579</v>
      </c>
      <c r="D413" s="20">
        <v>216</v>
      </c>
      <c r="E413" s="609" t="s">
        <v>1564</v>
      </c>
      <c r="F413" s="609" t="s">
        <v>1565</v>
      </c>
      <c r="G413" s="609">
        <v>44</v>
      </c>
      <c r="H413" s="609" t="s">
        <v>35</v>
      </c>
      <c r="I413" s="609">
        <v>10</v>
      </c>
      <c r="J413" s="190"/>
      <c r="K413" s="821">
        <f t="shared" si="13"/>
        <v>0</v>
      </c>
      <c r="L413" s="840">
        <v>0</v>
      </c>
      <c r="M413" s="841">
        <v>0</v>
      </c>
      <c r="N413" s="841">
        <v>0</v>
      </c>
      <c r="O413" s="238"/>
      <c r="P413" s="841">
        <v>0</v>
      </c>
      <c r="Q413" s="238"/>
      <c r="R413" s="238"/>
      <c r="S413" s="842">
        <v>0</v>
      </c>
      <c r="T413" s="527">
        <v>4</v>
      </c>
      <c r="U413" s="480" t="s">
        <v>1569</v>
      </c>
      <c r="V413" s="480" t="s">
        <v>59</v>
      </c>
      <c r="W413" s="480">
        <v>100</v>
      </c>
      <c r="X413" s="700">
        <v>43101</v>
      </c>
      <c r="Y413" s="700">
        <v>43465</v>
      </c>
      <c r="Z413" s="698">
        <v>150000000</v>
      </c>
      <c r="AA413" s="773" t="s">
        <v>55</v>
      </c>
      <c r="AB413" s="187"/>
    </row>
    <row r="414" spans="1:28" ht="63" customHeight="1" thickBot="1" x14ac:dyDescent="0.3">
      <c r="A414" s="429" t="s">
        <v>556</v>
      </c>
      <c r="B414" s="191" t="s">
        <v>553</v>
      </c>
      <c r="C414" s="192" t="s">
        <v>579</v>
      </c>
      <c r="D414" s="44">
        <v>216</v>
      </c>
      <c r="E414" s="125" t="s">
        <v>1564</v>
      </c>
      <c r="F414" s="125" t="s">
        <v>1565</v>
      </c>
      <c r="G414" s="125">
        <v>44</v>
      </c>
      <c r="H414" s="125" t="s">
        <v>35</v>
      </c>
      <c r="I414" s="125">
        <v>10</v>
      </c>
      <c r="J414" s="193"/>
      <c r="K414" s="822">
        <f t="shared" si="13"/>
        <v>0</v>
      </c>
      <c r="L414" s="844">
        <v>0</v>
      </c>
      <c r="M414" s="845">
        <v>0</v>
      </c>
      <c r="N414" s="845">
        <v>0</v>
      </c>
      <c r="O414" s="892"/>
      <c r="P414" s="845">
        <v>0</v>
      </c>
      <c r="Q414" s="892"/>
      <c r="R414" s="892"/>
      <c r="S414" s="846">
        <v>0</v>
      </c>
      <c r="T414" s="533">
        <v>5</v>
      </c>
      <c r="U414" s="517" t="s">
        <v>1570</v>
      </c>
      <c r="V414" s="517" t="s">
        <v>59</v>
      </c>
      <c r="W414" s="517">
        <v>100</v>
      </c>
      <c r="X414" s="745">
        <v>43101</v>
      </c>
      <c r="Y414" s="775">
        <v>43465</v>
      </c>
      <c r="Z414" s="711">
        <v>600000000</v>
      </c>
      <c r="AA414" s="774" t="s">
        <v>55</v>
      </c>
      <c r="AB414" s="187"/>
    </row>
    <row r="415" spans="1:28" ht="63" customHeight="1" x14ac:dyDescent="0.25">
      <c r="A415" s="160" t="s">
        <v>556</v>
      </c>
      <c r="B415" s="161" t="s">
        <v>553</v>
      </c>
      <c r="C415" s="162" t="s">
        <v>579</v>
      </c>
      <c r="D415" s="58">
        <v>217</v>
      </c>
      <c r="E415" s="129" t="s">
        <v>1571</v>
      </c>
      <c r="F415" s="129" t="s">
        <v>1572</v>
      </c>
      <c r="G415" s="129">
        <v>19</v>
      </c>
      <c r="H415" s="129" t="s">
        <v>31</v>
      </c>
      <c r="I415" s="129">
        <v>4</v>
      </c>
      <c r="J415" s="59"/>
      <c r="K415" s="823">
        <f t="shared" si="13"/>
        <v>3732135971</v>
      </c>
      <c r="L415" s="847">
        <v>3732135971</v>
      </c>
      <c r="M415" s="848">
        <v>0</v>
      </c>
      <c r="N415" s="848">
        <v>0</v>
      </c>
      <c r="O415" s="163"/>
      <c r="P415" s="848">
        <v>0</v>
      </c>
      <c r="Q415" s="163"/>
      <c r="R415" s="163"/>
      <c r="S415" s="849">
        <v>0</v>
      </c>
      <c r="T415" s="504">
        <v>1</v>
      </c>
      <c r="U415" s="504" t="s">
        <v>1573</v>
      </c>
      <c r="V415" s="504" t="s">
        <v>1574</v>
      </c>
      <c r="W415" s="504">
        <v>2</v>
      </c>
      <c r="X415" s="694">
        <v>43101</v>
      </c>
      <c r="Y415" s="694">
        <v>43465</v>
      </c>
      <c r="Z415" s="695">
        <v>1302135971</v>
      </c>
      <c r="AA415" s="696" t="s">
        <v>55</v>
      </c>
    </row>
    <row r="416" spans="1:28" ht="63" customHeight="1" x14ac:dyDescent="0.25">
      <c r="A416" s="176" t="s">
        <v>556</v>
      </c>
      <c r="B416" s="169" t="s">
        <v>553</v>
      </c>
      <c r="C416" s="170" t="s">
        <v>579</v>
      </c>
      <c r="D416" s="20">
        <v>217</v>
      </c>
      <c r="E416" s="128" t="s">
        <v>1571</v>
      </c>
      <c r="F416" s="128" t="s">
        <v>1572</v>
      </c>
      <c r="G416" s="128">
        <v>19</v>
      </c>
      <c r="H416" s="128" t="s">
        <v>31</v>
      </c>
      <c r="I416" s="128">
        <v>4</v>
      </c>
      <c r="J416" s="21"/>
      <c r="K416" s="821">
        <f t="shared" si="13"/>
        <v>0</v>
      </c>
      <c r="L416" s="840">
        <v>0</v>
      </c>
      <c r="M416" s="841">
        <v>0</v>
      </c>
      <c r="N416" s="841">
        <v>0</v>
      </c>
      <c r="O416" s="154"/>
      <c r="P416" s="841">
        <v>0</v>
      </c>
      <c r="Q416" s="154"/>
      <c r="R416" s="154"/>
      <c r="S416" s="842">
        <v>0</v>
      </c>
      <c r="T416" s="527">
        <v>2</v>
      </c>
      <c r="U416" s="527" t="s">
        <v>1575</v>
      </c>
      <c r="V416" s="480" t="s">
        <v>1574</v>
      </c>
      <c r="W416" s="527">
        <v>0.5</v>
      </c>
      <c r="X416" s="752">
        <v>43101</v>
      </c>
      <c r="Y416" s="752">
        <v>43465</v>
      </c>
      <c r="Z416" s="698">
        <v>300000000</v>
      </c>
      <c r="AA416" s="699" t="s">
        <v>55</v>
      </c>
    </row>
    <row r="417" spans="1:27" ht="63" customHeight="1" x14ac:dyDescent="0.25">
      <c r="A417" s="176" t="s">
        <v>556</v>
      </c>
      <c r="B417" s="169" t="s">
        <v>553</v>
      </c>
      <c r="C417" s="170" t="s">
        <v>579</v>
      </c>
      <c r="D417" s="20">
        <v>217</v>
      </c>
      <c r="E417" s="128" t="s">
        <v>1571</v>
      </c>
      <c r="F417" s="128" t="s">
        <v>1572</v>
      </c>
      <c r="G417" s="128">
        <v>19</v>
      </c>
      <c r="H417" s="128" t="s">
        <v>31</v>
      </c>
      <c r="I417" s="128">
        <v>4</v>
      </c>
      <c r="J417" s="21"/>
      <c r="K417" s="821">
        <f t="shared" si="13"/>
        <v>0</v>
      </c>
      <c r="L417" s="840">
        <v>0</v>
      </c>
      <c r="M417" s="841">
        <v>0</v>
      </c>
      <c r="N417" s="841">
        <v>0</v>
      </c>
      <c r="O417" s="154"/>
      <c r="P417" s="841">
        <v>0</v>
      </c>
      <c r="Q417" s="154"/>
      <c r="R417" s="154"/>
      <c r="S417" s="842">
        <v>0</v>
      </c>
      <c r="T417" s="527">
        <v>3</v>
      </c>
      <c r="U417" s="527" t="s">
        <v>1576</v>
      </c>
      <c r="V417" s="480" t="s">
        <v>1574</v>
      </c>
      <c r="W417" s="527">
        <v>1.5</v>
      </c>
      <c r="X417" s="752">
        <v>43101</v>
      </c>
      <c r="Y417" s="752">
        <v>43465</v>
      </c>
      <c r="Z417" s="698">
        <v>1000000000</v>
      </c>
      <c r="AA417" s="699" t="s">
        <v>55</v>
      </c>
    </row>
    <row r="418" spans="1:27" ht="40.5" customHeight="1" x14ac:dyDescent="0.25">
      <c r="A418" s="176" t="s">
        <v>556</v>
      </c>
      <c r="B418" s="169" t="s">
        <v>553</v>
      </c>
      <c r="C418" s="170" t="s">
        <v>579</v>
      </c>
      <c r="D418" s="20">
        <v>217</v>
      </c>
      <c r="E418" s="128" t="s">
        <v>1571</v>
      </c>
      <c r="F418" s="128" t="s">
        <v>1572</v>
      </c>
      <c r="G418" s="128">
        <v>19</v>
      </c>
      <c r="H418" s="128" t="s">
        <v>31</v>
      </c>
      <c r="I418" s="128">
        <v>4</v>
      </c>
      <c r="J418" s="21"/>
      <c r="K418" s="821">
        <f t="shared" si="13"/>
        <v>0</v>
      </c>
      <c r="L418" s="840">
        <v>0</v>
      </c>
      <c r="M418" s="841">
        <v>0</v>
      </c>
      <c r="N418" s="841">
        <v>0</v>
      </c>
      <c r="O418" s="238"/>
      <c r="P418" s="841">
        <v>0</v>
      </c>
      <c r="Q418" s="238"/>
      <c r="R418" s="238"/>
      <c r="S418" s="842">
        <v>0</v>
      </c>
      <c r="T418" s="527">
        <v>4</v>
      </c>
      <c r="U418" s="527" t="s">
        <v>1240</v>
      </c>
      <c r="V418" s="480" t="s">
        <v>1574</v>
      </c>
      <c r="W418" s="527" t="s">
        <v>610</v>
      </c>
      <c r="X418" s="752">
        <v>43101</v>
      </c>
      <c r="Y418" s="752">
        <v>43465</v>
      </c>
      <c r="Z418" s="698">
        <v>500000000</v>
      </c>
      <c r="AA418" s="699" t="s">
        <v>55</v>
      </c>
    </row>
    <row r="419" spans="1:27" ht="40.5" customHeight="1" x14ac:dyDescent="0.25">
      <c r="A419" s="176" t="s">
        <v>556</v>
      </c>
      <c r="B419" s="169" t="s">
        <v>553</v>
      </c>
      <c r="C419" s="170" t="s">
        <v>579</v>
      </c>
      <c r="D419" s="20">
        <v>217</v>
      </c>
      <c r="E419" s="128" t="s">
        <v>1571</v>
      </c>
      <c r="F419" s="128"/>
      <c r="G419" s="128"/>
      <c r="H419" s="128"/>
      <c r="I419" s="128"/>
      <c r="J419" s="21"/>
      <c r="K419" s="821"/>
      <c r="L419" s="840"/>
      <c r="M419" s="841"/>
      <c r="N419" s="841"/>
      <c r="O419" s="238"/>
      <c r="P419" s="841"/>
      <c r="Q419" s="238"/>
      <c r="R419" s="238"/>
      <c r="S419" s="842"/>
      <c r="T419" s="527">
        <v>5</v>
      </c>
      <c r="U419" s="527" t="s">
        <v>1577</v>
      </c>
      <c r="V419" s="480" t="s">
        <v>1150</v>
      </c>
      <c r="W419" s="527">
        <v>1</v>
      </c>
      <c r="X419" s="752">
        <v>43101</v>
      </c>
      <c r="Y419" s="752">
        <v>43465</v>
      </c>
      <c r="Z419" s="698">
        <v>210000000</v>
      </c>
      <c r="AA419" s="699" t="s">
        <v>55</v>
      </c>
    </row>
    <row r="420" spans="1:27" ht="40.5" customHeight="1" thickBot="1" x14ac:dyDescent="0.3">
      <c r="A420" s="164" t="s">
        <v>556</v>
      </c>
      <c r="B420" s="165" t="s">
        <v>576</v>
      </c>
      <c r="C420" s="166" t="s">
        <v>579</v>
      </c>
      <c r="D420" s="30">
        <v>217</v>
      </c>
      <c r="E420" s="590" t="s">
        <v>1578</v>
      </c>
      <c r="F420" s="590"/>
      <c r="G420" s="590"/>
      <c r="H420" s="590"/>
      <c r="I420" s="590"/>
      <c r="J420" s="31"/>
      <c r="K420" s="824"/>
      <c r="L420" s="852"/>
      <c r="M420" s="853"/>
      <c r="N420" s="853"/>
      <c r="O420" s="884"/>
      <c r="P420" s="853"/>
      <c r="Q420" s="884"/>
      <c r="R420" s="884"/>
      <c r="S420" s="855"/>
      <c r="T420" s="483">
        <v>6</v>
      </c>
      <c r="U420" s="483" t="s">
        <v>1579</v>
      </c>
      <c r="V420" s="505" t="s">
        <v>1150</v>
      </c>
      <c r="W420" s="483">
        <v>1</v>
      </c>
      <c r="X420" s="779">
        <v>43101</v>
      </c>
      <c r="Y420" s="779">
        <v>43465</v>
      </c>
      <c r="Z420" s="702">
        <v>420000000</v>
      </c>
      <c r="AA420" s="703" t="s">
        <v>55</v>
      </c>
    </row>
    <row r="421" spans="1:27" ht="40.5" customHeight="1" thickBot="1" x14ac:dyDescent="0.3">
      <c r="A421" s="434" t="s">
        <v>556</v>
      </c>
      <c r="B421" s="230" t="s">
        <v>553</v>
      </c>
      <c r="C421" s="223" t="s">
        <v>579</v>
      </c>
      <c r="D421" s="7">
        <v>218</v>
      </c>
      <c r="E421" s="651" t="s">
        <v>611</v>
      </c>
      <c r="F421" s="651" t="s">
        <v>612</v>
      </c>
      <c r="G421" s="236" t="s">
        <v>45</v>
      </c>
      <c r="H421" s="236" t="s">
        <v>31</v>
      </c>
      <c r="I421" s="236">
        <v>1</v>
      </c>
      <c r="J421" s="74">
        <v>0.33</v>
      </c>
      <c r="K421" s="826">
        <f t="shared" ref="K421:K468" si="14">+L421+M421+N421+O421+P421+Q421+R421+S421</f>
        <v>0</v>
      </c>
      <c r="L421" s="860">
        <v>0</v>
      </c>
      <c r="M421" s="861">
        <v>0</v>
      </c>
      <c r="N421" s="861">
        <v>0</v>
      </c>
      <c r="O421" s="894"/>
      <c r="P421" s="861">
        <v>0</v>
      </c>
      <c r="Q421" s="894"/>
      <c r="R421" s="894"/>
      <c r="S421" s="862">
        <v>0</v>
      </c>
      <c r="T421" s="463">
        <v>1</v>
      </c>
      <c r="U421" s="513" t="s">
        <v>613</v>
      </c>
      <c r="V421" s="503" t="s">
        <v>1150</v>
      </c>
      <c r="W421" s="691">
        <v>1</v>
      </c>
      <c r="X421" s="692">
        <v>43133</v>
      </c>
      <c r="Y421" s="692">
        <v>43424</v>
      </c>
      <c r="Z421" s="693">
        <v>0</v>
      </c>
      <c r="AA421" s="715" t="s">
        <v>92</v>
      </c>
    </row>
    <row r="422" spans="1:27" ht="52.5" customHeight="1" x14ac:dyDescent="0.25">
      <c r="A422" s="205" t="s">
        <v>556</v>
      </c>
      <c r="B422" s="206" t="s">
        <v>614</v>
      </c>
      <c r="C422" s="207" t="s">
        <v>615</v>
      </c>
      <c r="D422" s="58">
        <v>219</v>
      </c>
      <c r="E422" s="129" t="s">
        <v>1580</v>
      </c>
      <c r="F422" s="129" t="s">
        <v>1581</v>
      </c>
      <c r="G422" s="647">
        <v>1</v>
      </c>
      <c r="H422" s="647" t="s">
        <v>31</v>
      </c>
      <c r="I422" s="647">
        <v>1</v>
      </c>
      <c r="J422" s="85">
        <v>0.9</v>
      </c>
      <c r="K422" s="823">
        <f t="shared" si="14"/>
        <v>0</v>
      </c>
      <c r="L422" s="847">
        <v>0</v>
      </c>
      <c r="M422" s="848">
        <v>0</v>
      </c>
      <c r="N422" s="848">
        <v>0</v>
      </c>
      <c r="O422" s="895"/>
      <c r="P422" s="848">
        <v>0</v>
      </c>
      <c r="Q422" s="895"/>
      <c r="R422" s="895"/>
      <c r="S422" s="849">
        <v>0</v>
      </c>
      <c r="T422" s="528">
        <v>1</v>
      </c>
      <c r="U422" s="528" t="s">
        <v>1241</v>
      </c>
      <c r="V422" s="485" t="s">
        <v>1150</v>
      </c>
      <c r="W422" s="486">
        <v>1</v>
      </c>
      <c r="X422" s="712">
        <v>43133</v>
      </c>
      <c r="Y422" s="712">
        <v>43424</v>
      </c>
      <c r="Z422" s="695">
        <v>0</v>
      </c>
      <c r="AA422" s="696" t="s">
        <v>92</v>
      </c>
    </row>
    <row r="423" spans="1:27" ht="40.5" customHeight="1" x14ac:dyDescent="0.25">
      <c r="A423" s="213" t="s">
        <v>556</v>
      </c>
      <c r="B423" s="214" t="s">
        <v>614</v>
      </c>
      <c r="C423" s="215" t="s">
        <v>615</v>
      </c>
      <c r="D423" s="20">
        <v>219</v>
      </c>
      <c r="E423" s="128" t="s">
        <v>1580</v>
      </c>
      <c r="F423" s="128" t="s">
        <v>1581</v>
      </c>
      <c r="G423" s="237">
        <v>1</v>
      </c>
      <c r="H423" s="237" t="s">
        <v>31</v>
      </c>
      <c r="I423" s="237">
        <v>1</v>
      </c>
      <c r="J423" s="92">
        <v>0.9</v>
      </c>
      <c r="K423" s="821">
        <f t="shared" si="14"/>
        <v>0</v>
      </c>
      <c r="L423" s="840">
        <v>0</v>
      </c>
      <c r="M423" s="841">
        <v>0</v>
      </c>
      <c r="N423" s="841">
        <v>0</v>
      </c>
      <c r="O423" s="896"/>
      <c r="P423" s="841">
        <v>0</v>
      </c>
      <c r="Q423" s="896"/>
      <c r="R423" s="896"/>
      <c r="S423" s="842">
        <v>0</v>
      </c>
      <c r="T423" s="527">
        <v>2</v>
      </c>
      <c r="U423" s="527" t="s">
        <v>1582</v>
      </c>
      <c r="V423" s="527" t="s">
        <v>59</v>
      </c>
      <c r="W423" s="527">
        <v>100</v>
      </c>
      <c r="X423" s="752">
        <v>43115</v>
      </c>
      <c r="Y423" s="752">
        <v>43457</v>
      </c>
      <c r="Z423" s="698">
        <v>0</v>
      </c>
      <c r="AA423" s="699" t="s">
        <v>92</v>
      </c>
    </row>
    <row r="424" spans="1:27" ht="58.5" customHeight="1" thickBot="1" x14ac:dyDescent="0.3">
      <c r="A424" s="435" t="s">
        <v>556</v>
      </c>
      <c r="B424" s="221" t="s">
        <v>614</v>
      </c>
      <c r="C424" s="222" t="s">
        <v>615</v>
      </c>
      <c r="D424" s="44">
        <v>219</v>
      </c>
      <c r="E424" s="277" t="s">
        <v>1580</v>
      </c>
      <c r="F424" s="277" t="s">
        <v>1581</v>
      </c>
      <c r="G424" s="243">
        <v>1</v>
      </c>
      <c r="H424" s="243" t="s">
        <v>31</v>
      </c>
      <c r="I424" s="243">
        <v>1</v>
      </c>
      <c r="J424" s="54">
        <v>0.9</v>
      </c>
      <c r="K424" s="822">
        <f t="shared" si="14"/>
        <v>0</v>
      </c>
      <c r="L424" s="844">
        <v>0</v>
      </c>
      <c r="M424" s="845">
        <v>0</v>
      </c>
      <c r="N424" s="845">
        <v>0</v>
      </c>
      <c r="O424" s="897"/>
      <c r="P424" s="845">
        <v>0</v>
      </c>
      <c r="Q424" s="897"/>
      <c r="R424" s="897"/>
      <c r="S424" s="846">
        <v>0</v>
      </c>
      <c r="T424" s="533">
        <v>3</v>
      </c>
      <c r="U424" s="533" t="s">
        <v>1242</v>
      </c>
      <c r="V424" s="533" t="s">
        <v>59</v>
      </c>
      <c r="W424" s="533">
        <v>100</v>
      </c>
      <c r="X424" s="775">
        <v>43101</v>
      </c>
      <c r="Y424" s="775">
        <v>43465</v>
      </c>
      <c r="Z424" s="711">
        <v>0</v>
      </c>
      <c r="AA424" s="725" t="s">
        <v>92</v>
      </c>
    </row>
    <row r="425" spans="1:27" ht="47.25" customHeight="1" x14ac:dyDescent="0.25">
      <c r="A425" s="205" t="s">
        <v>556</v>
      </c>
      <c r="B425" s="206" t="s">
        <v>614</v>
      </c>
      <c r="C425" s="207" t="s">
        <v>615</v>
      </c>
      <c r="D425" s="58">
        <v>220</v>
      </c>
      <c r="E425" s="129" t="s">
        <v>616</v>
      </c>
      <c r="F425" s="129" t="s">
        <v>617</v>
      </c>
      <c r="G425" s="647">
        <v>0</v>
      </c>
      <c r="H425" s="647" t="s">
        <v>31</v>
      </c>
      <c r="I425" s="647">
        <v>1</v>
      </c>
      <c r="J425" s="85">
        <v>0.33</v>
      </c>
      <c r="K425" s="823">
        <f t="shared" si="14"/>
        <v>0</v>
      </c>
      <c r="L425" s="847">
        <v>0</v>
      </c>
      <c r="M425" s="848">
        <v>0</v>
      </c>
      <c r="N425" s="848">
        <v>0</v>
      </c>
      <c r="O425" s="895"/>
      <c r="P425" s="848">
        <v>0</v>
      </c>
      <c r="Q425" s="895"/>
      <c r="R425" s="895"/>
      <c r="S425" s="849">
        <v>0</v>
      </c>
      <c r="T425" s="528"/>
      <c r="U425" s="528"/>
      <c r="V425" s="528"/>
      <c r="W425" s="528"/>
      <c r="X425" s="712"/>
      <c r="Y425" s="712"/>
      <c r="Z425" s="695"/>
      <c r="AA425" s="696" t="s">
        <v>92</v>
      </c>
    </row>
    <row r="426" spans="1:27" ht="47.25" customHeight="1" x14ac:dyDescent="0.25">
      <c r="A426" s="213" t="s">
        <v>556</v>
      </c>
      <c r="B426" s="214" t="s">
        <v>614</v>
      </c>
      <c r="C426" s="215" t="s">
        <v>615</v>
      </c>
      <c r="D426" s="216">
        <v>220.1</v>
      </c>
      <c r="E426" s="128" t="s">
        <v>616</v>
      </c>
      <c r="F426" s="128" t="s">
        <v>617</v>
      </c>
      <c r="G426" s="237">
        <v>0</v>
      </c>
      <c r="H426" s="237" t="s">
        <v>31</v>
      </c>
      <c r="I426" s="237">
        <v>1</v>
      </c>
      <c r="J426" s="92">
        <v>0.33</v>
      </c>
      <c r="K426" s="821">
        <f t="shared" si="14"/>
        <v>76800000</v>
      </c>
      <c r="L426" s="840">
        <v>76800000</v>
      </c>
      <c r="M426" s="841">
        <v>0</v>
      </c>
      <c r="N426" s="841">
        <v>0</v>
      </c>
      <c r="O426" s="898"/>
      <c r="P426" s="841">
        <v>0</v>
      </c>
      <c r="Q426" s="898"/>
      <c r="R426" s="898"/>
      <c r="S426" s="842">
        <v>0</v>
      </c>
      <c r="T426" s="527">
        <v>1</v>
      </c>
      <c r="U426" s="527" t="s">
        <v>618</v>
      </c>
      <c r="V426" s="527" t="s">
        <v>1150</v>
      </c>
      <c r="W426" s="527">
        <v>1</v>
      </c>
      <c r="X426" s="697">
        <v>43133</v>
      </c>
      <c r="Y426" s="697">
        <v>43424</v>
      </c>
      <c r="Z426" s="698">
        <v>0</v>
      </c>
      <c r="AA426" s="699" t="s">
        <v>92</v>
      </c>
    </row>
    <row r="427" spans="1:27" ht="47.25" customHeight="1" x14ac:dyDescent="0.25">
      <c r="A427" s="213" t="s">
        <v>556</v>
      </c>
      <c r="B427" s="214" t="s">
        <v>614</v>
      </c>
      <c r="C427" s="215" t="s">
        <v>615</v>
      </c>
      <c r="D427" s="216">
        <v>220.1</v>
      </c>
      <c r="E427" s="128" t="s">
        <v>616</v>
      </c>
      <c r="F427" s="128" t="s">
        <v>617</v>
      </c>
      <c r="G427" s="237">
        <v>0</v>
      </c>
      <c r="H427" s="237" t="s">
        <v>31</v>
      </c>
      <c r="I427" s="237">
        <v>1</v>
      </c>
      <c r="J427" s="92">
        <v>0.33</v>
      </c>
      <c r="K427" s="821">
        <f t="shared" si="14"/>
        <v>0</v>
      </c>
      <c r="L427" s="840">
        <v>0</v>
      </c>
      <c r="M427" s="841">
        <v>0</v>
      </c>
      <c r="N427" s="841">
        <v>0</v>
      </c>
      <c r="O427" s="238"/>
      <c r="P427" s="841">
        <v>0</v>
      </c>
      <c r="Q427" s="238"/>
      <c r="R427" s="238"/>
      <c r="S427" s="842">
        <v>0</v>
      </c>
      <c r="T427" s="527">
        <v>2</v>
      </c>
      <c r="U427" s="527" t="s">
        <v>1583</v>
      </c>
      <c r="V427" s="527" t="s">
        <v>1584</v>
      </c>
      <c r="W427" s="527">
        <v>3</v>
      </c>
      <c r="X427" s="697">
        <v>43101</v>
      </c>
      <c r="Y427" s="697">
        <v>43465</v>
      </c>
      <c r="Z427" s="698">
        <v>38400000</v>
      </c>
      <c r="AA427" s="699" t="s">
        <v>92</v>
      </c>
    </row>
    <row r="428" spans="1:27" ht="47.25" customHeight="1" thickBot="1" x14ac:dyDescent="0.3">
      <c r="A428" s="435" t="s">
        <v>556</v>
      </c>
      <c r="B428" s="221" t="s">
        <v>614</v>
      </c>
      <c r="C428" s="222" t="s">
        <v>615</v>
      </c>
      <c r="D428" s="438">
        <v>220.1</v>
      </c>
      <c r="E428" s="277" t="s">
        <v>616</v>
      </c>
      <c r="F428" s="277" t="s">
        <v>617</v>
      </c>
      <c r="G428" s="243">
        <v>0</v>
      </c>
      <c r="H428" s="243" t="s">
        <v>31</v>
      </c>
      <c r="I428" s="243">
        <v>1</v>
      </c>
      <c r="J428" s="54">
        <v>0.33</v>
      </c>
      <c r="K428" s="822">
        <f t="shared" si="14"/>
        <v>0</v>
      </c>
      <c r="L428" s="844">
        <v>0</v>
      </c>
      <c r="M428" s="845">
        <v>0</v>
      </c>
      <c r="N428" s="845">
        <v>0</v>
      </c>
      <c r="O428" s="899"/>
      <c r="P428" s="845">
        <v>0</v>
      </c>
      <c r="Q428" s="899"/>
      <c r="R428" s="899"/>
      <c r="S428" s="846">
        <v>0</v>
      </c>
      <c r="T428" s="533">
        <v>3</v>
      </c>
      <c r="U428" s="533" t="s">
        <v>1585</v>
      </c>
      <c r="V428" s="533" t="s">
        <v>1584</v>
      </c>
      <c r="W428" s="533">
        <v>10</v>
      </c>
      <c r="X428" s="710">
        <v>43101</v>
      </c>
      <c r="Y428" s="710">
        <v>43465</v>
      </c>
      <c r="Z428" s="711">
        <v>38400000</v>
      </c>
      <c r="AA428" s="725" t="s">
        <v>92</v>
      </c>
    </row>
    <row r="429" spans="1:27" ht="47.25" customHeight="1" x14ac:dyDescent="0.25">
      <c r="A429" s="205" t="s">
        <v>556</v>
      </c>
      <c r="B429" s="206" t="s">
        <v>614</v>
      </c>
      <c r="C429" s="207" t="s">
        <v>615</v>
      </c>
      <c r="D429" s="212">
        <v>220.2</v>
      </c>
      <c r="E429" s="129" t="s">
        <v>616</v>
      </c>
      <c r="F429" s="129" t="s">
        <v>617</v>
      </c>
      <c r="G429" s="647">
        <v>0</v>
      </c>
      <c r="H429" s="647" t="s">
        <v>31</v>
      </c>
      <c r="I429" s="647">
        <v>1</v>
      </c>
      <c r="J429" s="85"/>
      <c r="K429" s="823">
        <f t="shared" si="14"/>
        <v>1801179812</v>
      </c>
      <c r="L429" s="847">
        <v>1801179812</v>
      </c>
      <c r="M429" s="848">
        <v>0</v>
      </c>
      <c r="N429" s="848">
        <v>0</v>
      </c>
      <c r="O429" s="900"/>
      <c r="P429" s="848">
        <v>0</v>
      </c>
      <c r="Q429" s="900"/>
      <c r="R429" s="900"/>
      <c r="S429" s="849">
        <v>0</v>
      </c>
      <c r="T429" s="528">
        <v>1</v>
      </c>
      <c r="U429" s="485" t="s">
        <v>1243</v>
      </c>
      <c r="V429" s="528" t="s">
        <v>1586</v>
      </c>
      <c r="W429" s="528">
        <v>2</v>
      </c>
      <c r="X429" s="712">
        <v>43101</v>
      </c>
      <c r="Y429" s="712">
        <v>43465</v>
      </c>
      <c r="Z429" s="776">
        <v>0</v>
      </c>
      <c r="AA429" s="696" t="s">
        <v>55</v>
      </c>
    </row>
    <row r="430" spans="1:27" ht="47.25" customHeight="1" x14ac:dyDescent="0.25">
      <c r="A430" s="213" t="s">
        <v>556</v>
      </c>
      <c r="B430" s="214" t="s">
        <v>614</v>
      </c>
      <c r="C430" s="215" t="s">
        <v>615</v>
      </c>
      <c r="D430" s="216">
        <v>220.2</v>
      </c>
      <c r="E430" s="128" t="s">
        <v>616</v>
      </c>
      <c r="F430" s="128" t="s">
        <v>617</v>
      </c>
      <c r="G430" s="237">
        <v>0</v>
      </c>
      <c r="H430" s="237" t="s">
        <v>31</v>
      </c>
      <c r="I430" s="237">
        <v>1</v>
      </c>
      <c r="J430" s="92"/>
      <c r="K430" s="821">
        <f t="shared" si="14"/>
        <v>0</v>
      </c>
      <c r="L430" s="840">
        <v>0</v>
      </c>
      <c r="M430" s="841">
        <v>0</v>
      </c>
      <c r="N430" s="841">
        <v>0</v>
      </c>
      <c r="O430" s="898"/>
      <c r="P430" s="841">
        <v>0</v>
      </c>
      <c r="Q430" s="898"/>
      <c r="R430" s="898"/>
      <c r="S430" s="842">
        <v>0</v>
      </c>
      <c r="T430" s="527">
        <v>2</v>
      </c>
      <c r="U430" s="479" t="s">
        <v>1244</v>
      </c>
      <c r="V430" s="527" t="s">
        <v>1586</v>
      </c>
      <c r="W430" s="527">
        <v>1</v>
      </c>
      <c r="X430" s="697">
        <v>43101</v>
      </c>
      <c r="Y430" s="697">
        <v>43465</v>
      </c>
      <c r="Z430" s="777">
        <v>0</v>
      </c>
      <c r="AA430" s="699" t="s">
        <v>55</v>
      </c>
    </row>
    <row r="431" spans="1:27" ht="47.25" customHeight="1" x14ac:dyDescent="0.25">
      <c r="A431" s="213" t="s">
        <v>556</v>
      </c>
      <c r="B431" s="214" t="s">
        <v>614</v>
      </c>
      <c r="C431" s="215" t="s">
        <v>615</v>
      </c>
      <c r="D431" s="216">
        <v>220.2</v>
      </c>
      <c r="E431" s="128" t="s">
        <v>616</v>
      </c>
      <c r="F431" s="128" t="s">
        <v>617</v>
      </c>
      <c r="G431" s="237">
        <v>0</v>
      </c>
      <c r="H431" s="237" t="s">
        <v>31</v>
      </c>
      <c r="I431" s="237">
        <v>1</v>
      </c>
      <c r="J431" s="92"/>
      <c r="K431" s="821">
        <f t="shared" si="14"/>
        <v>0</v>
      </c>
      <c r="L431" s="840">
        <v>0</v>
      </c>
      <c r="M431" s="841">
        <v>0</v>
      </c>
      <c r="N431" s="841">
        <v>0</v>
      </c>
      <c r="O431" s="898"/>
      <c r="P431" s="841">
        <v>0</v>
      </c>
      <c r="Q431" s="898"/>
      <c r="R431" s="898"/>
      <c r="S431" s="842">
        <v>0</v>
      </c>
      <c r="T431" s="527">
        <v>3</v>
      </c>
      <c r="U431" s="479" t="s">
        <v>1587</v>
      </c>
      <c r="V431" s="527" t="s">
        <v>1586</v>
      </c>
      <c r="W431" s="527">
        <v>2.5</v>
      </c>
      <c r="X431" s="697">
        <v>43101</v>
      </c>
      <c r="Y431" s="697">
        <v>43465</v>
      </c>
      <c r="Z431" s="777">
        <v>0</v>
      </c>
      <c r="AA431" s="699" t="s">
        <v>55</v>
      </c>
    </row>
    <row r="432" spans="1:27" ht="47.25" customHeight="1" x14ac:dyDescent="0.25">
      <c r="A432" s="213" t="s">
        <v>556</v>
      </c>
      <c r="B432" s="214" t="s">
        <v>614</v>
      </c>
      <c r="C432" s="215" t="s">
        <v>615</v>
      </c>
      <c r="D432" s="216">
        <v>220.2</v>
      </c>
      <c r="E432" s="128" t="s">
        <v>616</v>
      </c>
      <c r="F432" s="128" t="s">
        <v>617</v>
      </c>
      <c r="G432" s="237">
        <v>0</v>
      </c>
      <c r="H432" s="237" t="s">
        <v>31</v>
      </c>
      <c r="I432" s="237">
        <v>1</v>
      </c>
      <c r="J432" s="92"/>
      <c r="K432" s="821">
        <f t="shared" si="14"/>
        <v>0</v>
      </c>
      <c r="L432" s="840">
        <v>0</v>
      </c>
      <c r="M432" s="841">
        <v>0</v>
      </c>
      <c r="N432" s="841">
        <v>0</v>
      </c>
      <c r="O432" s="898"/>
      <c r="P432" s="841">
        <v>0</v>
      </c>
      <c r="Q432" s="898"/>
      <c r="R432" s="898"/>
      <c r="S432" s="842">
        <v>0</v>
      </c>
      <c r="T432" s="527">
        <v>4</v>
      </c>
      <c r="U432" s="479" t="s">
        <v>1588</v>
      </c>
      <c r="V432" s="527" t="s">
        <v>59</v>
      </c>
      <c r="W432" s="527">
        <v>100</v>
      </c>
      <c r="X432" s="697">
        <v>43101</v>
      </c>
      <c r="Y432" s="697">
        <v>43465</v>
      </c>
      <c r="Z432" s="777">
        <v>0</v>
      </c>
      <c r="AA432" s="699" t="s">
        <v>55</v>
      </c>
    </row>
    <row r="433" spans="1:28" ht="47.25" customHeight="1" x14ac:dyDescent="0.25">
      <c r="A433" s="213" t="s">
        <v>556</v>
      </c>
      <c r="B433" s="214" t="s">
        <v>614</v>
      </c>
      <c r="C433" s="215" t="s">
        <v>615</v>
      </c>
      <c r="D433" s="216">
        <v>220.2</v>
      </c>
      <c r="E433" s="128" t="s">
        <v>616</v>
      </c>
      <c r="F433" s="128" t="s">
        <v>617</v>
      </c>
      <c r="G433" s="237">
        <v>0</v>
      </c>
      <c r="H433" s="237" t="s">
        <v>31</v>
      </c>
      <c r="I433" s="237">
        <v>1</v>
      </c>
      <c r="J433" s="92"/>
      <c r="K433" s="821">
        <f t="shared" si="14"/>
        <v>0</v>
      </c>
      <c r="L433" s="840">
        <v>0</v>
      </c>
      <c r="M433" s="841">
        <v>0</v>
      </c>
      <c r="N433" s="841">
        <v>0</v>
      </c>
      <c r="O433" s="898"/>
      <c r="P433" s="841">
        <v>0</v>
      </c>
      <c r="Q433" s="898"/>
      <c r="R433" s="898"/>
      <c r="S433" s="842">
        <v>0</v>
      </c>
      <c r="T433" s="527">
        <v>5</v>
      </c>
      <c r="U433" s="479" t="s">
        <v>1589</v>
      </c>
      <c r="V433" s="527" t="s">
        <v>59</v>
      </c>
      <c r="W433" s="527">
        <v>100</v>
      </c>
      <c r="X433" s="697">
        <v>43101</v>
      </c>
      <c r="Y433" s="697">
        <v>43465</v>
      </c>
      <c r="Z433" s="777">
        <v>200000000</v>
      </c>
      <c r="AA433" s="699" t="s">
        <v>55</v>
      </c>
    </row>
    <row r="434" spans="1:28" ht="47.25" customHeight="1" x14ac:dyDescent="0.25">
      <c r="A434" s="213" t="s">
        <v>556</v>
      </c>
      <c r="B434" s="214" t="s">
        <v>614</v>
      </c>
      <c r="C434" s="215" t="s">
        <v>615</v>
      </c>
      <c r="D434" s="216">
        <v>220.2</v>
      </c>
      <c r="E434" s="128" t="s">
        <v>616</v>
      </c>
      <c r="F434" s="128" t="s">
        <v>617</v>
      </c>
      <c r="G434" s="237">
        <v>0</v>
      </c>
      <c r="H434" s="237" t="s">
        <v>31</v>
      </c>
      <c r="I434" s="237">
        <v>1</v>
      </c>
      <c r="J434" s="92"/>
      <c r="K434" s="821">
        <f t="shared" si="14"/>
        <v>0</v>
      </c>
      <c r="L434" s="840">
        <v>0</v>
      </c>
      <c r="M434" s="841">
        <v>0</v>
      </c>
      <c r="N434" s="841">
        <v>0</v>
      </c>
      <c r="O434" s="898"/>
      <c r="P434" s="841">
        <v>0</v>
      </c>
      <c r="Q434" s="898"/>
      <c r="R434" s="898"/>
      <c r="S434" s="842">
        <v>0</v>
      </c>
      <c r="T434" s="527">
        <v>6</v>
      </c>
      <c r="U434" s="479" t="s">
        <v>1590</v>
      </c>
      <c r="V434" s="527" t="s">
        <v>59</v>
      </c>
      <c r="W434" s="527">
        <v>100</v>
      </c>
      <c r="X434" s="697">
        <v>43101</v>
      </c>
      <c r="Y434" s="697">
        <v>43465</v>
      </c>
      <c r="Z434" s="777">
        <v>350000000</v>
      </c>
      <c r="AA434" s="699" t="s">
        <v>55</v>
      </c>
    </row>
    <row r="435" spans="1:28" ht="47.25" customHeight="1" x14ac:dyDescent="0.25">
      <c r="A435" s="213" t="s">
        <v>556</v>
      </c>
      <c r="B435" s="214" t="s">
        <v>614</v>
      </c>
      <c r="C435" s="215" t="s">
        <v>615</v>
      </c>
      <c r="D435" s="216">
        <v>220.2</v>
      </c>
      <c r="E435" s="128" t="s">
        <v>616</v>
      </c>
      <c r="F435" s="128" t="s">
        <v>617</v>
      </c>
      <c r="G435" s="237">
        <v>0</v>
      </c>
      <c r="H435" s="237" t="s">
        <v>31</v>
      </c>
      <c r="I435" s="237">
        <v>1</v>
      </c>
      <c r="J435" s="92"/>
      <c r="K435" s="821">
        <f t="shared" si="14"/>
        <v>0</v>
      </c>
      <c r="L435" s="840">
        <v>0</v>
      </c>
      <c r="M435" s="841">
        <v>0</v>
      </c>
      <c r="N435" s="841">
        <v>0</v>
      </c>
      <c r="O435" s="898"/>
      <c r="P435" s="841">
        <v>0</v>
      </c>
      <c r="Q435" s="898"/>
      <c r="R435" s="898"/>
      <c r="S435" s="842">
        <v>0</v>
      </c>
      <c r="T435" s="527">
        <v>7</v>
      </c>
      <c r="U435" s="479" t="s">
        <v>1245</v>
      </c>
      <c r="V435" s="527" t="s">
        <v>59</v>
      </c>
      <c r="W435" s="527">
        <v>100</v>
      </c>
      <c r="X435" s="697">
        <v>43101</v>
      </c>
      <c r="Y435" s="697">
        <v>43465</v>
      </c>
      <c r="Z435" s="777">
        <v>300000000</v>
      </c>
      <c r="AA435" s="699" t="s">
        <v>55</v>
      </c>
    </row>
    <row r="436" spans="1:28" ht="47.25" customHeight="1" x14ac:dyDescent="0.25">
      <c r="A436" s="213" t="s">
        <v>556</v>
      </c>
      <c r="B436" s="214" t="s">
        <v>614</v>
      </c>
      <c r="C436" s="215" t="s">
        <v>615</v>
      </c>
      <c r="D436" s="216">
        <v>220.2</v>
      </c>
      <c r="E436" s="128" t="s">
        <v>616</v>
      </c>
      <c r="F436" s="128" t="s">
        <v>617</v>
      </c>
      <c r="G436" s="237">
        <v>0</v>
      </c>
      <c r="H436" s="237" t="s">
        <v>31</v>
      </c>
      <c r="I436" s="237">
        <v>1</v>
      </c>
      <c r="J436" s="92">
        <v>0.33</v>
      </c>
      <c r="K436" s="821">
        <f t="shared" si="14"/>
        <v>0</v>
      </c>
      <c r="L436" s="840">
        <v>0</v>
      </c>
      <c r="M436" s="841">
        <v>0</v>
      </c>
      <c r="N436" s="841">
        <v>0</v>
      </c>
      <c r="O436" s="238"/>
      <c r="P436" s="841">
        <v>0</v>
      </c>
      <c r="Q436" s="238"/>
      <c r="R436" s="238"/>
      <c r="S436" s="842">
        <v>0</v>
      </c>
      <c r="T436" s="527">
        <v>8</v>
      </c>
      <c r="U436" s="479" t="s">
        <v>1591</v>
      </c>
      <c r="V436" s="527" t="s">
        <v>59</v>
      </c>
      <c r="W436" s="527">
        <v>100</v>
      </c>
      <c r="X436" s="697">
        <v>43101</v>
      </c>
      <c r="Y436" s="697">
        <v>43465</v>
      </c>
      <c r="Z436" s="777">
        <v>150000000</v>
      </c>
      <c r="AA436" s="699" t="s">
        <v>55</v>
      </c>
    </row>
    <row r="437" spans="1:28" ht="47.25" customHeight="1" x14ac:dyDescent="0.25">
      <c r="A437" s="213" t="s">
        <v>556</v>
      </c>
      <c r="B437" s="214" t="s">
        <v>614</v>
      </c>
      <c r="C437" s="215" t="s">
        <v>615</v>
      </c>
      <c r="D437" s="216">
        <v>220.2</v>
      </c>
      <c r="E437" s="128" t="s">
        <v>616</v>
      </c>
      <c r="F437" s="128" t="s">
        <v>617</v>
      </c>
      <c r="G437" s="237">
        <v>0</v>
      </c>
      <c r="H437" s="237" t="s">
        <v>31</v>
      </c>
      <c r="I437" s="237">
        <v>1</v>
      </c>
      <c r="J437" s="21">
        <v>0.33</v>
      </c>
      <c r="K437" s="821">
        <f t="shared" si="14"/>
        <v>0</v>
      </c>
      <c r="L437" s="840">
        <v>0</v>
      </c>
      <c r="M437" s="841"/>
      <c r="N437" s="841"/>
      <c r="O437" s="901"/>
      <c r="P437" s="841"/>
      <c r="Q437" s="901"/>
      <c r="R437" s="901"/>
      <c r="S437" s="842"/>
      <c r="T437" s="480">
        <v>9</v>
      </c>
      <c r="U437" s="527" t="s">
        <v>1592</v>
      </c>
      <c r="V437" s="516" t="s">
        <v>1150</v>
      </c>
      <c r="W437" s="488">
        <v>1</v>
      </c>
      <c r="X437" s="752">
        <v>43101</v>
      </c>
      <c r="Y437" s="752">
        <v>43465</v>
      </c>
      <c r="Z437" s="698">
        <f>420000000-38820188</f>
        <v>381179812</v>
      </c>
      <c r="AA437" s="699" t="s">
        <v>55</v>
      </c>
    </row>
    <row r="438" spans="1:28" ht="47.25" customHeight="1" x14ac:dyDescent="0.25">
      <c r="A438" s="213" t="s">
        <v>556</v>
      </c>
      <c r="B438" s="214" t="s">
        <v>614</v>
      </c>
      <c r="C438" s="215" t="s">
        <v>615</v>
      </c>
      <c r="D438" s="216">
        <v>220.2</v>
      </c>
      <c r="E438" s="128" t="s">
        <v>616</v>
      </c>
      <c r="F438" s="128" t="s">
        <v>617</v>
      </c>
      <c r="G438" s="237">
        <v>0</v>
      </c>
      <c r="H438" s="237" t="s">
        <v>31</v>
      </c>
      <c r="I438" s="237">
        <v>1</v>
      </c>
      <c r="J438" s="21">
        <v>0.33</v>
      </c>
      <c r="K438" s="821">
        <f t="shared" si="14"/>
        <v>0</v>
      </c>
      <c r="L438" s="840">
        <v>0</v>
      </c>
      <c r="M438" s="841"/>
      <c r="N438" s="841"/>
      <c r="O438" s="901"/>
      <c r="P438" s="841"/>
      <c r="Q438" s="901"/>
      <c r="R438" s="901"/>
      <c r="S438" s="842"/>
      <c r="T438" s="480">
        <v>10</v>
      </c>
      <c r="U438" s="527" t="s">
        <v>1593</v>
      </c>
      <c r="V438" s="516" t="s">
        <v>1246</v>
      </c>
      <c r="W438" s="488">
        <v>1</v>
      </c>
      <c r="X438" s="752">
        <v>43101</v>
      </c>
      <c r="Y438" s="752">
        <v>43465</v>
      </c>
      <c r="Z438" s="698">
        <v>210000000</v>
      </c>
      <c r="AA438" s="699" t="s">
        <v>55</v>
      </c>
    </row>
    <row r="439" spans="1:28" ht="47.25" customHeight="1" thickBot="1" x14ac:dyDescent="0.3">
      <c r="A439" s="435" t="s">
        <v>556</v>
      </c>
      <c r="B439" s="221" t="s">
        <v>614</v>
      </c>
      <c r="C439" s="222" t="s">
        <v>615</v>
      </c>
      <c r="D439" s="438">
        <v>220.2</v>
      </c>
      <c r="E439" s="277" t="s">
        <v>616</v>
      </c>
      <c r="F439" s="277"/>
      <c r="G439" s="243"/>
      <c r="H439" s="243"/>
      <c r="I439" s="243"/>
      <c r="J439" s="45"/>
      <c r="K439" s="822">
        <f t="shared" si="14"/>
        <v>0</v>
      </c>
      <c r="L439" s="844">
        <v>0</v>
      </c>
      <c r="M439" s="845"/>
      <c r="N439" s="845"/>
      <c r="O439" s="902"/>
      <c r="P439" s="845"/>
      <c r="Q439" s="902"/>
      <c r="R439" s="902"/>
      <c r="S439" s="846"/>
      <c r="T439" s="517">
        <v>11</v>
      </c>
      <c r="U439" s="533" t="s">
        <v>1247</v>
      </c>
      <c r="V439" s="518" t="s">
        <v>1150</v>
      </c>
      <c r="W439" s="709">
        <v>1</v>
      </c>
      <c r="X439" s="775">
        <v>43101</v>
      </c>
      <c r="Y439" s="775">
        <v>43465</v>
      </c>
      <c r="Z439" s="711">
        <v>210000000</v>
      </c>
      <c r="AA439" s="725" t="s">
        <v>55</v>
      </c>
    </row>
    <row r="440" spans="1:28" ht="47.25" customHeight="1" x14ac:dyDescent="0.25">
      <c r="A440" s="205" t="s">
        <v>556</v>
      </c>
      <c r="B440" s="206" t="s">
        <v>614</v>
      </c>
      <c r="C440" s="207" t="s">
        <v>615</v>
      </c>
      <c r="D440" s="58">
        <v>221</v>
      </c>
      <c r="E440" s="129" t="s">
        <v>619</v>
      </c>
      <c r="F440" s="129" t="s">
        <v>620</v>
      </c>
      <c r="G440" s="647">
        <v>0</v>
      </c>
      <c r="H440" s="647" t="s">
        <v>31</v>
      </c>
      <c r="I440" s="647">
        <v>1</v>
      </c>
      <c r="J440" s="85">
        <v>0.25</v>
      </c>
      <c r="K440" s="823">
        <f t="shared" si="14"/>
        <v>50000000</v>
      </c>
      <c r="L440" s="847">
        <v>50000000</v>
      </c>
      <c r="M440" s="848">
        <v>0</v>
      </c>
      <c r="N440" s="848">
        <v>0</v>
      </c>
      <c r="O440" s="883"/>
      <c r="P440" s="848">
        <v>0</v>
      </c>
      <c r="Q440" s="883"/>
      <c r="R440" s="883"/>
      <c r="S440" s="849">
        <v>0</v>
      </c>
      <c r="T440" s="528">
        <v>1</v>
      </c>
      <c r="U440" s="528" t="s">
        <v>621</v>
      </c>
      <c r="V440" s="528" t="s">
        <v>1150</v>
      </c>
      <c r="W440" s="528">
        <v>1</v>
      </c>
      <c r="X440" s="712">
        <v>43133</v>
      </c>
      <c r="Y440" s="712">
        <v>43424</v>
      </c>
      <c r="Z440" s="695">
        <v>50000000</v>
      </c>
      <c r="AA440" s="696" t="s">
        <v>92</v>
      </c>
    </row>
    <row r="441" spans="1:28" ht="47.25" customHeight="1" thickBot="1" x14ac:dyDescent="0.3">
      <c r="A441" s="199" t="s">
        <v>556</v>
      </c>
      <c r="B441" s="208" t="s">
        <v>614</v>
      </c>
      <c r="C441" s="209" t="s">
        <v>615</v>
      </c>
      <c r="D441" s="30">
        <v>221</v>
      </c>
      <c r="E441" s="590" t="s">
        <v>619</v>
      </c>
      <c r="F441" s="590" t="s">
        <v>620</v>
      </c>
      <c r="G441" s="649">
        <v>0</v>
      </c>
      <c r="H441" s="649" t="s">
        <v>31</v>
      </c>
      <c r="I441" s="649">
        <v>1</v>
      </c>
      <c r="J441" s="202">
        <v>0.25</v>
      </c>
      <c r="K441" s="824">
        <f t="shared" si="14"/>
        <v>0</v>
      </c>
      <c r="L441" s="852">
        <v>0</v>
      </c>
      <c r="M441" s="853">
        <v>0</v>
      </c>
      <c r="N441" s="853">
        <v>0</v>
      </c>
      <c r="O441" s="884"/>
      <c r="P441" s="853">
        <v>0</v>
      </c>
      <c r="Q441" s="884"/>
      <c r="R441" s="884"/>
      <c r="S441" s="855">
        <v>0</v>
      </c>
      <c r="T441" s="483">
        <v>2</v>
      </c>
      <c r="U441" s="483" t="s">
        <v>1248</v>
      </c>
      <c r="V441" s="483" t="s">
        <v>59</v>
      </c>
      <c r="W441" s="483">
        <v>10</v>
      </c>
      <c r="X441" s="714">
        <v>43101</v>
      </c>
      <c r="Y441" s="714">
        <v>43465</v>
      </c>
      <c r="Z441" s="702">
        <v>0</v>
      </c>
      <c r="AA441" s="703" t="s">
        <v>92</v>
      </c>
    </row>
    <row r="442" spans="1:28" ht="47.25" customHeight="1" thickBot="1" x14ac:dyDescent="0.3">
      <c r="A442" s="434" t="s">
        <v>556</v>
      </c>
      <c r="B442" s="203" t="s">
        <v>614</v>
      </c>
      <c r="C442" s="204" t="s">
        <v>615</v>
      </c>
      <c r="D442" s="7">
        <v>222</v>
      </c>
      <c r="E442" s="270" t="s">
        <v>622</v>
      </c>
      <c r="F442" s="270" t="s">
        <v>623</v>
      </c>
      <c r="G442" s="236">
        <v>0</v>
      </c>
      <c r="H442" s="236" t="s">
        <v>31</v>
      </c>
      <c r="I442" s="236">
        <v>1</v>
      </c>
      <c r="J442" s="74">
        <v>0.25</v>
      </c>
      <c r="K442" s="826">
        <f t="shared" si="14"/>
        <v>90800000</v>
      </c>
      <c r="L442" s="860">
        <v>90800000</v>
      </c>
      <c r="M442" s="861">
        <v>0</v>
      </c>
      <c r="N442" s="861">
        <v>0</v>
      </c>
      <c r="O442" s="76"/>
      <c r="P442" s="861">
        <v>0</v>
      </c>
      <c r="Q442" s="76"/>
      <c r="R442" s="76"/>
      <c r="S442" s="862">
        <v>0</v>
      </c>
      <c r="T442" s="534">
        <v>1</v>
      </c>
      <c r="U442" s="513" t="s">
        <v>1249</v>
      </c>
      <c r="V442" s="513" t="s">
        <v>59</v>
      </c>
      <c r="W442" s="513">
        <v>100</v>
      </c>
      <c r="X442" s="692">
        <v>43133</v>
      </c>
      <c r="Y442" s="692">
        <v>43424</v>
      </c>
      <c r="Z442" s="693">
        <f>38400000+38400000+14000000</f>
        <v>90800000</v>
      </c>
      <c r="AA442" s="715" t="s">
        <v>92</v>
      </c>
    </row>
    <row r="443" spans="1:28" s="9" customFormat="1" ht="47.25" customHeight="1" thickBot="1" x14ac:dyDescent="0.3">
      <c r="A443" s="439" t="s">
        <v>556</v>
      </c>
      <c r="B443" s="440" t="s">
        <v>614</v>
      </c>
      <c r="C443" s="441" t="s">
        <v>615</v>
      </c>
      <c r="D443" s="374">
        <v>223</v>
      </c>
      <c r="E443" s="594" t="s">
        <v>624</v>
      </c>
      <c r="F443" s="594" t="s">
        <v>625</v>
      </c>
      <c r="G443" s="650">
        <v>1</v>
      </c>
      <c r="H443" s="650" t="s">
        <v>31</v>
      </c>
      <c r="I443" s="650">
        <v>1</v>
      </c>
      <c r="J443" s="386">
        <v>0.7</v>
      </c>
      <c r="K443" s="828">
        <f t="shared" si="14"/>
        <v>1232000000</v>
      </c>
      <c r="L443" s="866">
        <v>1232000000</v>
      </c>
      <c r="M443" s="867">
        <v>0</v>
      </c>
      <c r="N443" s="867">
        <v>0</v>
      </c>
      <c r="O443" s="903"/>
      <c r="P443" s="867">
        <v>0</v>
      </c>
      <c r="Q443" s="903"/>
      <c r="R443" s="903"/>
      <c r="S443" s="869">
        <v>0</v>
      </c>
      <c r="T443" s="535">
        <v>1</v>
      </c>
      <c r="U443" s="536" t="s">
        <v>626</v>
      </c>
      <c r="V443" s="536" t="s">
        <v>59</v>
      </c>
      <c r="W443" s="536">
        <v>100</v>
      </c>
      <c r="X443" s="721">
        <v>43133</v>
      </c>
      <c r="Y443" s="721">
        <v>43424</v>
      </c>
      <c r="Z443" s="722">
        <v>1232000000</v>
      </c>
      <c r="AA443" s="723" t="s">
        <v>92</v>
      </c>
      <c r="AB443" s="3"/>
    </row>
    <row r="444" spans="1:28" ht="47.25" customHeight="1" x14ac:dyDescent="0.25">
      <c r="A444" s="205" t="s">
        <v>556</v>
      </c>
      <c r="B444" s="206" t="s">
        <v>614</v>
      </c>
      <c r="C444" s="207" t="s">
        <v>615</v>
      </c>
      <c r="D444" s="58">
        <v>224</v>
      </c>
      <c r="E444" s="129" t="s">
        <v>627</v>
      </c>
      <c r="F444" s="129" t="s">
        <v>628</v>
      </c>
      <c r="G444" s="647">
        <v>1</v>
      </c>
      <c r="H444" s="647" t="s">
        <v>31</v>
      </c>
      <c r="I444" s="647">
        <v>1</v>
      </c>
      <c r="J444" s="85">
        <v>0.3</v>
      </c>
      <c r="K444" s="823">
        <f t="shared" si="14"/>
        <v>168000000</v>
      </c>
      <c r="L444" s="847">
        <v>168000000</v>
      </c>
      <c r="M444" s="848">
        <v>0</v>
      </c>
      <c r="N444" s="848">
        <v>0</v>
      </c>
      <c r="O444" s="904"/>
      <c r="P444" s="848">
        <v>0</v>
      </c>
      <c r="Q444" s="904"/>
      <c r="R444" s="904"/>
      <c r="S444" s="849">
        <v>0</v>
      </c>
      <c r="T444" s="528">
        <v>1</v>
      </c>
      <c r="U444" s="528" t="s">
        <v>1594</v>
      </c>
      <c r="V444" s="528" t="s">
        <v>59</v>
      </c>
      <c r="W444" s="528">
        <v>100</v>
      </c>
      <c r="X444" s="712">
        <v>43133</v>
      </c>
      <c r="Y444" s="712">
        <v>43424</v>
      </c>
      <c r="Z444" s="695">
        <f>72000000+42000000+54000000</f>
        <v>168000000</v>
      </c>
      <c r="AA444" s="696" t="s">
        <v>92</v>
      </c>
    </row>
    <row r="445" spans="1:28" ht="47.25" customHeight="1" thickBot="1" x14ac:dyDescent="0.3">
      <c r="A445" s="435" t="s">
        <v>556</v>
      </c>
      <c r="B445" s="221" t="s">
        <v>614</v>
      </c>
      <c r="C445" s="222" t="s">
        <v>615</v>
      </c>
      <c r="D445" s="44">
        <v>224</v>
      </c>
      <c r="E445" s="277" t="s">
        <v>627</v>
      </c>
      <c r="F445" s="277" t="s">
        <v>628</v>
      </c>
      <c r="G445" s="243">
        <v>1</v>
      </c>
      <c r="H445" s="243" t="s">
        <v>31</v>
      </c>
      <c r="I445" s="243">
        <v>1</v>
      </c>
      <c r="J445" s="54">
        <v>0.3</v>
      </c>
      <c r="K445" s="822">
        <f t="shared" si="14"/>
        <v>0</v>
      </c>
      <c r="L445" s="844">
        <v>0</v>
      </c>
      <c r="M445" s="845">
        <v>0</v>
      </c>
      <c r="N445" s="845">
        <v>0</v>
      </c>
      <c r="O445" s="905"/>
      <c r="P445" s="845">
        <v>0</v>
      </c>
      <c r="Q445" s="905"/>
      <c r="R445" s="905"/>
      <c r="S445" s="846">
        <v>0</v>
      </c>
      <c r="T445" s="533">
        <v>2</v>
      </c>
      <c r="U445" s="533" t="s">
        <v>1595</v>
      </c>
      <c r="V445" s="708" t="s">
        <v>59</v>
      </c>
      <c r="W445" s="709">
        <v>100</v>
      </c>
      <c r="X445" s="710">
        <v>43101</v>
      </c>
      <c r="Y445" s="710">
        <v>43465</v>
      </c>
      <c r="Z445" s="711">
        <v>0</v>
      </c>
      <c r="AA445" s="725" t="s">
        <v>92</v>
      </c>
    </row>
    <row r="446" spans="1:28" ht="47.25" customHeight="1" x14ac:dyDescent="0.25">
      <c r="A446" s="205" t="s">
        <v>556</v>
      </c>
      <c r="B446" s="206" t="s">
        <v>614</v>
      </c>
      <c r="C446" s="207" t="s">
        <v>615</v>
      </c>
      <c r="D446" s="58">
        <v>225</v>
      </c>
      <c r="E446" s="129" t="s">
        <v>629</v>
      </c>
      <c r="F446" s="129" t="s">
        <v>630</v>
      </c>
      <c r="G446" s="647">
        <v>0</v>
      </c>
      <c r="H446" s="647" t="s">
        <v>35</v>
      </c>
      <c r="I446" s="647">
        <v>1</v>
      </c>
      <c r="J446" s="85">
        <v>1</v>
      </c>
      <c r="K446" s="823">
        <f t="shared" si="14"/>
        <v>136800000</v>
      </c>
      <c r="L446" s="847">
        <v>136800000</v>
      </c>
      <c r="M446" s="848">
        <v>0</v>
      </c>
      <c r="N446" s="848">
        <v>0</v>
      </c>
      <c r="O446" s="904"/>
      <c r="P446" s="848">
        <v>0</v>
      </c>
      <c r="Q446" s="904"/>
      <c r="R446" s="904"/>
      <c r="S446" s="849">
        <v>0</v>
      </c>
      <c r="T446" s="528">
        <v>1</v>
      </c>
      <c r="U446" s="528" t="s">
        <v>1596</v>
      </c>
      <c r="V446" s="485" t="s">
        <v>1150</v>
      </c>
      <c r="W446" s="486">
        <v>1</v>
      </c>
      <c r="X446" s="712">
        <v>43133</v>
      </c>
      <c r="Y446" s="712">
        <v>43424</v>
      </c>
      <c r="Z446" s="695">
        <f>84000000+52800000</f>
        <v>136800000</v>
      </c>
      <c r="AA446" s="696" t="s">
        <v>92</v>
      </c>
    </row>
    <row r="447" spans="1:28" ht="47.25" customHeight="1" x14ac:dyDescent="0.25">
      <c r="A447" s="213" t="s">
        <v>556</v>
      </c>
      <c r="B447" s="214" t="s">
        <v>614</v>
      </c>
      <c r="C447" s="215" t="s">
        <v>615</v>
      </c>
      <c r="D447" s="20">
        <v>225</v>
      </c>
      <c r="E447" s="128" t="s">
        <v>629</v>
      </c>
      <c r="F447" s="128" t="s">
        <v>630</v>
      </c>
      <c r="G447" s="237">
        <v>0</v>
      </c>
      <c r="H447" s="237" t="s">
        <v>35</v>
      </c>
      <c r="I447" s="237">
        <v>1</v>
      </c>
      <c r="J447" s="92">
        <v>1</v>
      </c>
      <c r="K447" s="821">
        <f t="shared" si="14"/>
        <v>0</v>
      </c>
      <c r="L447" s="840">
        <v>0</v>
      </c>
      <c r="M447" s="841">
        <v>0</v>
      </c>
      <c r="N447" s="841">
        <v>0</v>
      </c>
      <c r="O447" s="906"/>
      <c r="P447" s="841">
        <v>0</v>
      </c>
      <c r="Q447" s="906"/>
      <c r="R447" s="906"/>
      <c r="S447" s="842">
        <v>0</v>
      </c>
      <c r="T447" s="527">
        <v>2</v>
      </c>
      <c r="U447" s="527" t="s">
        <v>1597</v>
      </c>
      <c r="V447" s="527" t="s">
        <v>59</v>
      </c>
      <c r="W447" s="527">
        <v>100</v>
      </c>
      <c r="X447" s="752">
        <v>43101</v>
      </c>
      <c r="Y447" s="752">
        <v>43465</v>
      </c>
      <c r="Z447" s="698">
        <v>0</v>
      </c>
      <c r="AA447" s="699" t="s">
        <v>92</v>
      </c>
    </row>
    <row r="448" spans="1:28" ht="47.25" customHeight="1" thickBot="1" x14ac:dyDescent="0.3">
      <c r="A448" s="435" t="s">
        <v>556</v>
      </c>
      <c r="B448" s="221" t="s">
        <v>614</v>
      </c>
      <c r="C448" s="222" t="s">
        <v>615</v>
      </c>
      <c r="D448" s="44">
        <v>225</v>
      </c>
      <c r="E448" s="277" t="s">
        <v>629</v>
      </c>
      <c r="F448" s="277" t="s">
        <v>630</v>
      </c>
      <c r="G448" s="243">
        <v>0</v>
      </c>
      <c r="H448" s="243" t="s">
        <v>35</v>
      </c>
      <c r="I448" s="243">
        <v>1</v>
      </c>
      <c r="J448" s="54">
        <v>1</v>
      </c>
      <c r="K448" s="822">
        <f t="shared" si="14"/>
        <v>0</v>
      </c>
      <c r="L448" s="844">
        <v>0</v>
      </c>
      <c r="M448" s="845">
        <v>0</v>
      </c>
      <c r="N448" s="845">
        <v>0</v>
      </c>
      <c r="O448" s="905"/>
      <c r="P448" s="845">
        <v>0</v>
      </c>
      <c r="Q448" s="905"/>
      <c r="R448" s="905"/>
      <c r="S448" s="846">
        <v>0</v>
      </c>
      <c r="T448" s="533">
        <v>3</v>
      </c>
      <c r="U448" s="533" t="s">
        <v>1250</v>
      </c>
      <c r="V448" s="533" t="s">
        <v>59</v>
      </c>
      <c r="W448" s="533">
        <v>100</v>
      </c>
      <c r="X448" s="775">
        <v>43101</v>
      </c>
      <c r="Y448" s="775">
        <v>43465</v>
      </c>
      <c r="Z448" s="711">
        <v>0</v>
      </c>
      <c r="AA448" s="725" t="s">
        <v>92</v>
      </c>
    </row>
    <row r="449" spans="1:27" ht="47.25" customHeight="1" x14ac:dyDescent="0.25">
      <c r="A449" s="205" t="s">
        <v>556</v>
      </c>
      <c r="B449" s="206" t="s">
        <v>614</v>
      </c>
      <c r="C449" s="207" t="s">
        <v>615</v>
      </c>
      <c r="D449" s="58">
        <v>226</v>
      </c>
      <c r="E449" s="129" t="s">
        <v>631</v>
      </c>
      <c r="F449" s="129" t="s">
        <v>1598</v>
      </c>
      <c r="G449" s="647">
        <v>0</v>
      </c>
      <c r="H449" s="647" t="s">
        <v>31</v>
      </c>
      <c r="I449" s="647">
        <v>1</v>
      </c>
      <c r="J449" s="85">
        <v>0.3</v>
      </c>
      <c r="K449" s="823">
        <f t="shared" si="14"/>
        <v>108000000</v>
      </c>
      <c r="L449" s="847">
        <v>108000000</v>
      </c>
      <c r="M449" s="848">
        <v>0</v>
      </c>
      <c r="N449" s="848">
        <v>0</v>
      </c>
      <c r="O449" s="904"/>
      <c r="P449" s="848">
        <v>0</v>
      </c>
      <c r="Q449" s="904"/>
      <c r="R449" s="904"/>
      <c r="S449" s="849">
        <v>0</v>
      </c>
      <c r="T449" s="528">
        <v>1</v>
      </c>
      <c r="U449" s="528" t="s">
        <v>1599</v>
      </c>
      <c r="V449" s="528" t="s">
        <v>59</v>
      </c>
      <c r="W449" s="528">
        <v>100</v>
      </c>
      <c r="X449" s="778">
        <v>43101</v>
      </c>
      <c r="Y449" s="778">
        <v>43465</v>
      </c>
      <c r="Z449" s="695">
        <f>84000000+24000000</f>
        <v>108000000</v>
      </c>
      <c r="AA449" s="696" t="s">
        <v>92</v>
      </c>
    </row>
    <row r="450" spans="1:27" ht="63" customHeight="1" x14ac:dyDescent="0.25">
      <c r="A450" s="213" t="s">
        <v>556</v>
      </c>
      <c r="B450" s="214" t="s">
        <v>614</v>
      </c>
      <c r="C450" s="215" t="s">
        <v>615</v>
      </c>
      <c r="D450" s="20">
        <v>226</v>
      </c>
      <c r="E450" s="128" t="s">
        <v>631</v>
      </c>
      <c r="F450" s="128" t="s">
        <v>1598</v>
      </c>
      <c r="G450" s="237">
        <v>0</v>
      </c>
      <c r="H450" s="237" t="s">
        <v>31</v>
      </c>
      <c r="I450" s="237">
        <v>1</v>
      </c>
      <c r="J450" s="92">
        <v>0.3</v>
      </c>
      <c r="K450" s="821">
        <f t="shared" si="14"/>
        <v>0</v>
      </c>
      <c r="L450" s="840">
        <v>0</v>
      </c>
      <c r="M450" s="841">
        <v>0</v>
      </c>
      <c r="N450" s="841">
        <v>0</v>
      </c>
      <c r="O450" s="906"/>
      <c r="P450" s="841">
        <v>0</v>
      </c>
      <c r="Q450" s="906"/>
      <c r="R450" s="906"/>
      <c r="S450" s="842">
        <v>0</v>
      </c>
      <c r="T450" s="527">
        <v>2</v>
      </c>
      <c r="U450" s="527" t="s">
        <v>1600</v>
      </c>
      <c r="V450" s="527" t="s">
        <v>1251</v>
      </c>
      <c r="W450" s="527">
        <v>1</v>
      </c>
      <c r="X450" s="752">
        <v>43101</v>
      </c>
      <c r="Y450" s="752">
        <v>43465</v>
      </c>
      <c r="Z450" s="698">
        <v>0</v>
      </c>
      <c r="AA450" s="699" t="s">
        <v>92</v>
      </c>
    </row>
    <row r="451" spans="1:27" ht="63" customHeight="1" thickBot="1" x14ac:dyDescent="0.3">
      <c r="A451" s="199" t="s">
        <v>556</v>
      </c>
      <c r="B451" s="208" t="s">
        <v>614</v>
      </c>
      <c r="C451" s="209" t="s">
        <v>615</v>
      </c>
      <c r="D451" s="30">
        <v>226</v>
      </c>
      <c r="E451" s="590" t="s">
        <v>631</v>
      </c>
      <c r="F451" s="590" t="s">
        <v>1598</v>
      </c>
      <c r="G451" s="649">
        <v>0</v>
      </c>
      <c r="H451" s="649" t="s">
        <v>31</v>
      </c>
      <c r="I451" s="649">
        <v>1</v>
      </c>
      <c r="J451" s="202">
        <v>0.3</v>
      </c>
      <c r="K451" s="824">
        <f t="shared" si="14"/>
        <v>0</v>
      </c>
      <c r="L451" s="852">
        <v>0</v>
      </c>
      <c r="M451" s="853">
        <v>0</v>
      </c>
      <c r="N451" s="853">
        <v>0</v>
      </c>
      <c r="O451" s="130"/>
      <c r="P451" s="853">
        <v>0</v>
      </c>
      <c r="Q451" s="130"/>
      <c r="R451" s="130"/>
      <c r="S451" s="855">
        <v>0</v>
      </c>
      <c r="T451" s="483">
        <v>3</v>
      </c>
      <c r="U451" s="483" t="s">
        <v>1601</v>
      </c>
      <c r="V451" s="483" t="s">
        <v>59</v>
      </c>
      <c r="W451" s="483">
        <v>100</v>
      </c>
      <c r="X451" s="779">
        <v>43101</v>
      </c>
      <c r="Y451" s="779">
        <v>43465</v>
      </c>
      <c r="Z451" s="702">
        <v>0</v>
      </c>
      <c r="AA451" s="703" t="s">
        <v>92</v>
      </c>
    </row>
    <row r="452" spans="1:27" ht="63" customHeight="1" thickBot="1" x14ac:dyDescent="0.3">
      <c r="A452" s="434" t="s">
        <v>556</v>
      </c>
      <c r="B452" s="203" t="s">
        <v>614</v>
      </c>
      <c r="C452" s="204" t="s">
        <v>615</v>
      </c>
      <c r="D452" s="7">
        <v>227</v>
      </c>
      <c r="E452" s="270" t="s">
        <v>632</v>
      </c>
      <c r="F452" s="270" t="s">
        <v>633</v>
      </c>
      <c r="G452" s="236">
        <v>0</v>
      </c>
      <c r="H452" s="236" t="s">
        <v>31</v>
      </c>
      <c r="I452" s="236">
        <v>1</v>
      </c>
      <c r="J452" s="74">
        <v>0.4</v>
      </c>
      <c r="K452" s="826">
        <f t="shared" si="14"/>
        <v>0</v>
      </c>
      <c r="L452" s="860">
        <v>0</v>
      </c>
      <c r="M452" s="861">
        <v>0</v>
      </c>
      <c r="N452" s="861">
        <v>0</v>
      </c>
      <c r="O452" s="907"/>
      <c r="P452" s="861">
        <v>0</v>
      </c>
      <c r="Q452" s="907"/>
      <c r="R452" s="907"/>
      <c r="S452" s="862">
        <v>0</v>
      </c>
      <c r="T452" s="534"/>
      <c r="U452" s="513"/>
      <c r="V452" s="513"/>
      <c r="W452" s="513"/>
      <c r="X452" s="780"/>
      <c r="Y452" s="780"/>
      <c r="Z452" s="693"/>
      <c r="AA452" s="715" t="s">
        <v>92</v>
      </c>
    </row>
    <row r="453" spans="1:27" ht="63" customHeight="1" x14ac:dyDescent="0.25">
      <c r="A453" s="205" t="s">
        <v>556</v>
      </c>
      <c r="B453" s="206" t="s">
        <v>614</v>
      </c>
      <c r="C453" s="224" t="s">
        <v>634</v>
      </c>
      <c r="D453" s="58">
        <v>228</v>
      </c>
      <c r="E453" s="129" t="s">
        <v>635</v>
      </c>
      <c r="F453" s="129" t="s">
        <v>636</v>
      </c>
      <c r="G453" s="647">
        <v>0</v>
      </c>
      <c r="H453" s="647" t="s">
        <v>31</v>
      </c>
      <c r="I453" s="647">
        <v>1</v>
      </c>
      <c r="J453" s="85">
        <v>0.3</v>
      </c>
      <c r="K453" s="823">
        <f t="shared" si="14"/>
        <v>150000000</v>
      </c>
      <c r="L453" s="847">
        <v>150000000</v>
      </c>
      <c r="M453" s="848">
        <v>0</v>
      </c>
      <c r="N453" s="848">
        <v>0</v>
      </c>
      <c r="O453" s="904"/>
      <c r="P453" s="848">
        <v>0</v>
      </c>
      <c r="Q453" s="904"/>
      <c r="R453" s="904"/>
      <c r="S453" s="849">
        <v>0</v>
      </c>
      <c r="T453" s="528">
        <v>1</v>
      </c>
      <c r="U453" s="528" t="s">
        <v>1602</v>
      </c>
      <c r="V453" s="528" t="s">
        <v>59</v>
      </c>
      <c r="W453" s="528">
        <v>100</v>
      </c>
      <c r="X453" s="712">
        <v>43133</v>
      </c>
      <c r="Y453" s="712">
        <v>43454</v>
      </c>
      <c r="Z453" s="695">
        <v>132000000</v>
      </c>
      <c r="AA453" s="696" t="s">
        <v>92</v>
      </c>
    </row>
    <row r="454" spans="1:27" ht="63" customHeight="1" x14ac:dyDescent="0.25">
      <c r="A454" s="213" t="s">
        <v>556</v>
      </c>
      <c r="B454" s="214" t="s">
        <v>614</v>
      </c>
      <c r="C454" s="172" t="s">
        <v>634</v>
      </c>
      <c r="D454" s="20">
        <v>228</v>
      </c>
      <c r="E454" s="128" t="s">
        <v>635</v>
      </c>
      <c r="F454" s="128" t="s">
        <v>636</v>
      </c>
      <c r="G454" s="237">
        <v>0</v>
      </c>
      <c r="H454" s="237" t="s">
        <v>31</v>
      </c>
      <c r="I454" s="237">
        <v>1</v>
      </c>
      <c r="J454" s="92">
        <v>0.3</v>
      </c>
      <c r="K454" s="821">
        <f t="shared" si="14"/>
        <v>0</v>
      </c>
      <c r="L454" s="840">
        <v>0</v>
      </c>
      <c r="M454" s="841">
        <v>0</v>
      </c>
      <c r="N454" s="841">
        <v>0</v>
      </c>
      <c r="O454" s="906"/>
      <c r="P454" s="841">
        <v>0</v>
      </c>
      <c r="Q454" s="906"/>
      <c r="R454" s="906"/>
      <c r="S454" s="842">
        <v>0</v>
      </c>
      <c r="T454" s="527">
        <v>2</v>
      </c>
      <c r="U454" s="527" t="s">
        <v>1252</v>
      </c>
      <c r="V454" s="527" t="s">
        <v>59</v>
      </c>
      <c r="W454" s="527">
        <v>100</v>
      </c>
      <c r="X454" s="752">
        <v>43101</v>
      </c>
      <c r="Y454" s="752">
        <v>43465</v>
      </c>
      <c r="Z454" s="698">
        <v>3000000</v>
      </c>
      <c r="AA454" s="699" t="s">
        <v>92</v>
      </c>
    </row>
    <row r="455" spans="1:27" ht="63" customHeight="1" thickBot="1" x14ac:dyDescent="0.3">
      <c r="A455" s="199" t="s">
        <v>556</v>
      </c>
      <c r="B455" s="208" t="s">
        <v>614</v>
      </c>
      <c r="C455" s="201" t="s">
        <v>634</v>
      </c>
      <c r="D455" s="30">
        <v>228</v>
      </c>
      <c r="E455" s="590" t="s">
        <v>635</v>
      </c>
      <c r="F455" s="590" t="s">
        <v>636</v>
      </c>
      <c r="G455" s="649">
        <v>0</v>
      </c>
      <c r="H455" s="649" t="s">
        <v>31</v>
      </c>
      <c r="I455" s="649">
        <v>1</v>
      </c>
      <c r="J455" s="202">
        <v>0.3</v>
      </c>
      <c r="K455" s="824">
        <f t="shared" si="14"/>
        <v>0</v>
      </c>
      <c r="L455" s="852">
        <v>0</v>
      </c>
      <c r="M455" s="853">
        <v>0</v>
      </c>
      <c r="N455" s="853">
        <v>0</v>
      </c>
      <c r="O455" s="130"/>
      <c r="P455" s="853">
        <v>0</v>
      </c>
      <c r="Q455" s="130"/>
      <c r="R455" s="130"/>
      <c r="S455" s="855">
        <v>0</v>
      </c>
      <c r="T455" s="483">
        <v>3</v>
      </c>
      <c r="U455" s="482" t="s">
        <v>1603</v>
      </c>
      <c r="V455" s="482" t="s">
        <v>59</v>
      </c>
      <c r="W455" s="505">
        <v>100</v>
      </c>
      <c r="X455" s="701">
        <v>43101</v>
      </c>
      <c r="Y455" s="701">
        <v>43465</v>
      </c>
      <c r="Z455" s="702">
        <v>15000000</v>
      </c>
      <c r="AA455" s="703" t="s">
        <v>92</v>
      </c>
    </row>
    <row r="456" spans="1:27" ht="63" customHeight="1" thickBot="1" x14ac:dyDescent="0.3">
      <c r="A456" s="434" t="s">
        <v>556</v>
      </c>
      <c r="B456" s="203" t="s">
        <v>614</v>
      </c>
      <c r="C456" s="223" t="s">
        <v>634</v>
      </c>
      <c r="D456" s="7">
        <v>229</v>
      </c>
      <c r="E456" s="270" t="s">
        <v>637</v>
      </c>
      <c r="F456" s="270" t="s">
        <v>638</v>
      </c>
      <c r="G456" s="236">
        <v>0</v>
      </c>
      <c r="H456" s="236" t="s">
        <v>31</v>
      </c>
      <c r="I456" s="236">
        <v>1</v>
      </c>
      <c r="J456" s="74">
        <v>0.8</v>
      </c>
      <c r="K456" s="826">
        <f t="shared" si="14"/>
        <v>0</v>
      </c>
      <c r="L456" s="860">
        <v>0</v>
      </c>
      <c r="M456" s="861">
        <v>0</v>
      </c>
      <c r="N456" s="861">
        <v>0</v>
      </c>
      <c r="O456" s="76"/>
      <c r="P456" s="861">
        <v>0</v>
      </c>
      <c r="Q456" s="76"/>
      <c r="R456" s="76"/>
      <c r="S456" s="862">
        <v>0</v>
      </c>
      <c r="T456" s="534">
        <v>1</v>
      </c>
      <c r="U456" s="513" t="s">
        <v>639</v>
      </c>
      <c r="V456" s="513" t="s">
        <v>59</v>
      </c>
      <c r="W456" s="513">
        <v>10</v>
      </c>
      <c r="X456" s="692">
        <v>43133</v>
      </c>
      <c r="Y456" s="692">
        <v>43424</v>
      </c>
      <c r="Z456" s="693">
        <v>0</v>
      </c>
      <c r="AA456" s="715" t="s">
        <v>92</v>
      </c>
    </row>
    <row r="457" spans="1:27" ht="63" customHeight="1" thickBot="1" x14ac:dyDescent="0.3">
      <c r="A457" s="439" t="s">
        <v>556</v>
      </c>
      <c r="B457" s="440" t="s">
        <v>614</v>
      </c>
      <c r="C457" s="442" t="s">
        <v>634</v>
      </c>
      <c r="D457" s="374">
        <v>230</v>
      </c>
      <c r="E457" s="594" t="s">
        <v>640</v>
      </c>
      <c r="F457" s="594" t="s">
        <v>641</v>
      </c>
      <c r="G457" s="650">
        <v>0</v>
      </c>
      <c r="H457" s="650" t="s">
        <v>31</v>
      </c>
      <c r="I457" s="650">
        <v>1</v>
      </c>
      <c r="J457" s="386">
        <v>0.6</v>
      </c>
      <c r="K457" s="828">
        <f t="shared" si="14"/>
        <v>0</v>
      </c>
      <c r="L457" s="866">
        <v>0</v>
      </c>
      <c r="M457" s="867">
        <v>0</v>
      </c>
      <c r="N457" s="867">
        <v>0</v>
      </c>
      <c r="O457" s="887"/>
      <c r="P457" s="867">
        <v>0</v>
      </c>
      <c r="Q457" s="887"/>
      <c r="R457" s="887"/>
      <c r="S457" s="869">
        <v>0</v>
      </c>
      <c r="T457" s="535"/>
      <c r="U457" s="536"/>
      <c r="V457" s="536"/>
      <c r="W457" s="536"/>
      <c r="X457" s="781"/>
      <c r="Y457" s="781"/>
      <c r="Z457" s="722"/>
      <c r="AA457" s="723" t="s">
        <v>92</v>
      </c>
    </row>
    <row r="458" spans="1:27" ht="63" customHeight="1" x14ac:dyDescent="0.25">
      <c r="A458" s="205" t="s">
        <v>556</v>
      </c>
      <c r="B458" s="206" t="s">
        <v>614</v>
      </c>
      <c r="C458" s="224" t="s">
        <v>634</v>
      </c>
      <c r="D458" s="58">
        <v>231</v>
      </c>
      <c r="E458" s="129" t="s">
        <v>642</v>
      </c>
      <c r="F458" s="129" t="s">
        <v>643</v>
      </c>
      <c r="G458" s="647">
        <v>0</v>
      </c>
      <c r="H458" s="647" t="s">
        <v>31</v>
      </c>
      <c r="I458" s="647">
        <v>1</v>
      </c>
      <c r="J458" s="85">
        <v>0.1</v>
      </c>
      <c r="K458" s="823">
        <f t="shared" si="14"/>
        <v>0</v>
      </c>
      <c r="L458" s="847">
        <v>0</v>
      </c>
      <c r="M458" s="848">
        <v>0</v>
      </c>
      <c r="N458" s="848">
        <v>0</v>
      </c>
      <c r="O458" s="86"/>
      <c r="P458" s="848">
        <v>0</v>
      </c>
      <c r="Q458" s="86"/>
      <c r="R458" s="86"/>
      <c r="S458" s="849">
        <v>0</v>
      </c>
      <c r="T458" s="528">
        <v>1</v>
      </c>
      <c r="U458" s="528" t="s">
        <v>1604</v>
      </c>
      <c r="V458" s="528" t="s">
        <v>1150</v>
      </c>
      <c r="W458" s="528">
        <v>1</v>
      </c>
      <c r="X458" s="778">
        <v>43101</v>
      </c>
      <c r="Y458" s="778">
        <v>43465</v>
      </c>
      <c r="Z458" s="695">
        <v>0</v>
      </c>
      <c r="AA458" s="696" t="s">
        <v>92</v>
      </c>
    </row>
    <row r="459" spans="1:27" ht="63" customHeight="1" thickBot="1" x14ac:dyDescent="0.3">
      <c r="A459" s="199" t="s">
        <v>556</v>
      </c>
      <c r="B459" s="208" t="s">
        <v>614</v>
      </c>
      <c r="C459" s="201" t="s">
        <v>634</v>
      </c>
      <c r="D459" s="30">
        <v>231</v>
      </c>
      <c r="E459" s="590" t="s">
        <v>642</v>
      </c>
      <c r="F459" s="590" t="s">
        <v>643</v>
      </c>
      <c r="G459" s="649">
        <v>0</v>
      </c>
      <c r="H459" s="649" t="s">
        <v>31</v>
      </c>
      <c r="I459" s="649">
        <v>1</v>
      </c>
      <c r="J459" s="202">
        <v>0.1</v>
      </c>
      <c r="K459" s="824">
        <f t="shared" si="14"/>
        <v>0</v>
      </c>
      <c r="L459" s="852">
        <v>0</v>
      </c>
      <c r="M459" s="853">
        <v>0</v>
      </c>
      <c r="N459" s="853">
        <v>0</v>
      </c>
      <c r="O459" s="84"/>
      <c r="P459" s="853">
        <v>0</v>
      </c>
      <c r="Q459" s="84"/>
      <c r="R459" s="84"/>
      <c r="S459" s="855">
        <v>0</v>
      </c>
      <c r="T459" s="483">
        <v>2</v>
      </c>
      <c r="U459" s="483" t="s">
        <v>1605</v>
      </c>
      <c r="V459" s="483" t="s">
        <v>59</v>
      </c>
      <c r="W459" s="483">
        <v>100</v>
      </c>
      <c r="X459" s="779">
        <v>43101</v>
      </c>
      <c r="Y459" s="779">
        <v>43465</v>
      </c>
      <c r="Z459" s="702">
        <v>0</v>
      </c>
      <c r="AA459" s="703" t="s">
        <v>92</v>
      </c>
    </row>
    <row r="460" spans="1:27" ht="63" customHeight="1" thickBot="1" x14ac:dyDescent="0.3">
      <c r="A460" s="434" t="s">
        <v>556</v>
      </c>
      <c r="B460" s="203" t="s">
        <v>614</v>
      </c>
      <c r="C460" s="223" t="s">
        <v>634</v>
      </c>
      <c r="D460" s="7">
        <v>232</v>
      </c>
      <c r="E460" s="270" t="s">
        <v>644</v>
      </c>
      <c r="F460" s="270" t="s">
        <v>645</v>
      </c>
      <c r="G460" s="236">
        <v>0</v>
      </c>
      <c r="H460" s="236" t="s">
        <v>31</v>
      </c>
      <c r="I460" s="236">
        <v>1</v>
      </c>
      <c r="J460" s="74">
        <v>0.2</v>
      </c>
      <c r="K460" s="827">
        <f t="shared" si="14"/>
        <v>0</v>
      </c>
      <c r="L460" s="863">
        <v>0</v>
      </c>
      <c r="M460" s="864">
        <v>0</v>
      </c>
      <c r="N460" s="864">
        <v>0</v>
      </c>
      <c r="O460" s="893"/>
      <c r="P460" s="864">
        <v>0</v>
      </c>
      <c r="Q460" s="893"/>
      <c r="R460" s="893"/>
      <c r="S460" s="865">
        <v>0</v>
      </c>
      <c r="T460" s="537"/>
      <c r="U460" s="565"/>
      <c r="V460" s="503"/>
      <c r="W460" s="782"/>
      <c r="X460" s="765"/>
      <c r="Y460" s="765"/>
      <c r="Z460" s="783"/>
      <c r="AA460" s="715" t="s">
        <v>92</v>
      </c>
    </row>
    <row r="461" spans="1:27" ht="63" customHeight="1" thickBot="1" x14ac:dyDescent="0.3">
      <c r="A461" s="155" t="s">
        <v>556</v>
      </c>
      <c r="B461" s="210" t="s">
        <v>614</v>
      </c>
      <c r="C461" s="157" t="s">
        <v>634</v>
      </c>
      <c r="D461" s="13">
        <v>233</v>
      </c>
      <c r="E461" s="89" t="s">
        <v>646</v>
      </c>
      <c r="F461" s="89" t="s">
        <v>647</v>
      </c>
      <c r="G461" s="645">
        <v>0</v>
      </c>
      <c r="H461" s="645" t="s">
        <v>31</v>
      </c>
      <c r="I461" s="645">
        <v>1</v>
      </c>
      <c r="J461" s="91"/>
      <c r="K461" s="827">
        <f t="shared" si="14"/>
        <v>0</v>
      </c>
      <c r="L461" s="863">
        <v>0</v>
      </c>
      <c r="M461" s="864">
        <v>0</v>
      </c>
      <c r="N461" s="864">
        <v>0</v>
      </c>
      <c r="O461" s="893"/>
      <c r="P461" s="864">
        <v>0</v>
      </c>
      <c r="Q461" s="893"/>
      <c r="R461" s="893"/>
      <c r="S461" s="865">
        <v>0</v>
      </c>
      <c r="T461" s="542"/>
      <c r="U461" s="960"/>
      <c r="V461" s="492"/>
      <c r="W461" s="771"/>
      <c r="X461" s="766"/>
      <c r="Y461" s="766"/>
      <c r="Z461" s="762"/>
      <c r="AA461" s="248" t="s">
        <v>92</v>
      </c>
    </row>
    <row r="462" spans="1:27" ht="63" customHeight="1" thickBot="1" x14ac:dyDescent="0.3">
      <c r="A462" s="425" t="s">
        <v>556</v>
      </c>
      <c r="B462" s="225" t="s">
        <v>614</v>
      </c>
      <c r="C462" s="159" t="s">
        <v>634</v>
      </c>
      <c r="D462" s="7">
        <v>234</v>
      </c>
      <c r="E462" s="270" t="s">
        <v>648</v>
      </c>
      <c r="F462" s="270" t="s">
        <v>649</v>
      </c>
      <c r="G462" s="270">
        <v>0</v>
      </c>
      <c r="H462" s="270" t="s">
        <v>31</v>
      </c>
      <c r="I462" s="270">
        <v>1</v>
      </c>
      <c r="J462" s="14">
        <v>0.05</v>
      </c>
      <c r="K462" s="827">
        <f t="shared" si="14"/>
        <v>0</v>
      </c>
      <c r="L462" s="863">
        <v>0</v>
      </c>
      <c r="M462" s="864">
        <v>0</v>
      </c>
      <c r="N462" s="864">
        <v>0</v>
      </c>
      <c r="O462" s="893"/>
      <c r="P462" s="864">
        <v>0</v>
      </c>
      <c r="Q462" s="893"/>
      <c r="R462" s="893"/>
      <c r="S462" s="865">
        <v>0</v>
      </c>
      <c r="T462" s="490"/>
      <c r="U462" s="510"/>
      <c r="V462" s="503"/>
      <c r="W462" s="691"/>
      <c r="X462" s="692"/>
      <c r="Y462" s="692"/>
      <c r="Z462" s="693"/>
      <c r="AA462" s="715" t="s">
        <v>333</v>
      </c>
    </row>
    <row r="463" spans="1:27" ht="63" customHeight="1" thickBot="1" x14ac:dyDescent="0.3">
      <c r="A463" s="184" t="s">
        <v>556</v>
      </c>
      <c r="B463" s="226" t="s">
        <v>614</v>
      </c>
      <c r="C463" s="186" t="s">
        <v>634</v>
      </c>
      <c r="D463" s="13">
        <v>235</v>
      </c>
      <c r="E463" s="572" t="s">
        <v>650</v>
      </c>
      <c r="F463" s="89" t="s">
        <v>651</v>
      </c>
      <c r="G463" s="89">
        <v>0</v>
      </c>
      <c r="H463" s="89" t="s">
        <v>31</v>
      </c>
      <c r="I463" s="89">
        <v>1</v>
      </c>
      <c r="J463" s="14">
        <v>0.05</v>
      </c>
      <c r="K463" s="827">
        <f t="shared" si="14"/>
        <v>0</v>
      </c>
      <c r="L463" s="863">
        <v>0</v>
      </c>
      <c r="M463" s="864">
        <v>0</v>
      </c>
      <c r="N463" s="864">
        <v>0</v>
      </c>
      <c r="O463" s="50"/>
      <c r="P463" s="864">
        <v>0</v>
      </c>
      <c r="Q463" s="50"/>
      <c r="R463" s="50"/>
      <c r="S463" s="865">
        <v>0</v>
      </c>
      <c r="T463" s="540">
        <v>1</v>
      </c>
      <c r="U463" s="491" t="s">
        <v>1606</v>
      </c>
      <c r="V463" s="492" t="s">
        <v>59</v>
      </c>
      <c r="W463" s="689">
        <v>100</v>
      </c>
      <c r="X463" s="688">
        <v>43101</v>
      </c>
      <c r="Y463" s="688">
        <v>43465</v>
      </c>
      <c r="Z463" s="690">
        <v>0</v>
      </c>
      <c r="AA463" s="248" t="s">
        <v>333</v>
      </c>
    </row>
    <row r="464" spans="1:27" ht="63" customHeight="1" thickBot="1" x14ac:dyDescent="0.3">
      <c r="A464" s="434" t="s">
        <v>556</v>
      </c>
      <c r="B464" s="203" t="s">
        <v>614</v>
      </c>
      <c r="C464" s="223" t="s">
        <v>634</v>
      </c>
      <c r="D464" s="7">
        <v>236</v>
      </c>
      <c r="E464" s="270" t="s">
        <v>652</v>
      </c>
      <c r="F464" s="270" t="s">
        <v>653</v>
      </c>
      <c r="G464" s="236">
        <v>0</v>
      </c>
      <c r="H464" s="236" t="s">
        <v>31</v>
      </c>
      <c r="I464" s="236">
        <v>4</v>
      </c>
      <c r="J464" s="74">
        <v>1</v>
      </c>
      <c r="K464" s="826">
        <f t="shared" si="14"/>
        <v>0</v>
      </c>
      <c r="L464" s="860">
        <v>0</v>
      </c>
      <c r="M464" s="861">
        <v>0</v>
      </c>
      <c r="N464" s="861">
        <v>0</v>
      </c>
      <c r="O464" s="76"/>
      <c r="P464" s="861">
        <v>0</v>
      </c>
      <c r="Q464" s="76"/>
      <c r="R464" s="76"/>
      <c r="S464" s="862">
        <v>0</v>
      </c>
      <c r="T464" s="534">
        <v>1</v>
      </c>
      <c r="U464" s="513" t="s">
        <v>654</v>
      </c>
      <c r="V464" s="513" t="s">
        <v>1150</v>
      </c>
      <c r="W464" s="513">
        <v>1</v>
      </c>
      <c r="X464" s="780">
        <v>43101</v>
      </c>
      <c r="Y464" s="780">
        <v>43465</v>
      </c>
      <c r="Z464" s="693">
        <v>0</v>
      </c>
      <c r="AA464" s="715" t="s">
        <v>92</v>
      </c>
    </row>
    <row r="465" spans="1:28" ht="63" customHeight="1" x14ac:dyDescent="0.25">
      <c r="A465" s="205" t="s">
        <v>556</v>
      </c>
      <c r="B465" s="228" t="s">
        <v>655</v>
      </c>
      <c r="C465" s="207" t="s">
        <v>656</v>
      </c>
      <c r="D465" s="58">
        <v>237</v>
      </c>
      <c r="E465" s="129" t="s">
        <v>657</v>
      </c>
      <c r="F465" s="129" t="s">
        <v>658</v>
      </c>
      <c r="G465" s="647">
        <v>0</v>
      </c>
      <c r="H465" s="647" t="s">
        <v>31</v>
      </c>
      <c r="I465" s="647">
        <v>1</v>
      </c>
      <c r="J465" s="59">
        <v>0.33</v>
      </c>
      <c r="K465" s="823">
        <f t="shared" si="14"/>
        <v>100000000</v>
      </c>
      <c r="L465" s="847">
        <v>100000000</v>
      </c>
      <c r="M465" s="848">
        <v>0</v>
      </c>
      <c r="N465" s="848">
        <v>0</v>
      </c>
      <c r="O465" s="86"/>
      <c r="P465" s="848">
        <v>0</v>
      </c>
      <c r="Q465" s="86"/>
      <c r="R465" s="86"/>
      <c r="S465" s="849">
        <v>0</v>
      </c>
      <c r="T465" s="504">
        <v>1</v>
      </c>
      <c r="U465" s="515" t="s">
        <v>1607</v>
      </c>
      <c r="V465" s="485" t="s">
        <v>59</v>
      </c>
      <c r="W465" s="486">
        <v>100</v>
      </c>
      <c r="X465" s="712">
        <v>43101</v>
      </c>
      <c r="Y465" s="712">
        <v>43465</v>
      </c>
      <c r="Z465" s="695">
        <v>100000000</v>
      </c>
      <c r="AA465" s="696" t="s">
        <v>150</v>
      </c>
    </row>
    <row r="466" spans="1:28" ht="63" customHeight="1" x14ac:dyDescent="0.25">
      <c r="A466" s="213" t="s">
        <v>556</v>
      </c>
      <c r="B466" s="171" t="s">
        <v>655</v>
      </c>
      <c r="C466" s="215" t="s">
        <v>656</v>
      </c>
      <c r="D466" s="20">
        <v>237</v>
      </c>
      <c r="E466" s="128" t="s">
        <v>657</v>
      </c>
      <c r="F466" s="128" t="s">
        <v>658</v>
      </c>
      <c r="G466" s="237">
        <v>0</v>
      </c>
      <c r="H466" s="237" t="s">
        <v>31</v>
      </c>
      <c r="I466" s="237">
        <v>1</v>
      </c>
      <c r="J466" s="21">
        <v>0.33</v>
      </c>
      <c r="K466" s="821">
        <f t="shared" si="14"/>
        <v>0</v>
      </c>
      <c r="L466" s="840">
        <v>0</v>
      </c>
      <c r="M466" s="841">
        <v>0</v>
      </c>
      <c r="N466" s="841">
        <v>0</v>
      </c>
      <c r="O466" s="51"/>
      <c r="P466" s="841">
        <v>0</v>
      </c>
      <c r="Q466" s="51"/>
      <c r="R466" s="51"/>
      <c r="S466" s="842">
        <v>0</v>
      </c>
      <c r="T466" s="480">
        <v>2</v>
      </c>
      <c r="U466" s="527" t="s">
        <v>1608</v>
      </c>
      <c r="V466" s="516" t="s">
        <v>59</v>
      </c>
      <c r="W466" s="488">
        <v>100</v>
      </c>
      <c r="X466" s="752">
        <v>43101</v>
      </c>
      <c r="Y466" s="752">
        <v>43465</v>
      </c>
      <c r="Z466" s="698">
        <v>0</v>
      </c>
      <c r="AA466" s="699" t="s">
        <v>150</v>
      </c>
    </row>
    <row r="467" spans="1:28" ht="63" customHeight="1" thickBot="1" x14ac:dyDescent="0.3">
      <c r="A467" s="199" t="s">
        <v>556</v>
      </c>
      <c r="B467" s="200" t="s">
        <v>655</v>
      </c>
      <c r="C467" s="209" t="s">
        <v>656</v>
      </c>
      <c r="D467" s="30">
        <v>237</v>
      </c>
      <c r="E467" s="590" t="s">
        <v>659</v>
      </c>
      <c r="F467" s="590" t="s">
        <v>658</v>
      </c>
      <c r="G467" s="649">
        <v>0</v>
      </c>
      <c r="H467" s="649" t="s">
        <v>31</v>
      </c>
      <c r="I467" s="649">
        <v>1</v>
      </c>
      <c r="J467" s="31">
        <v>0.33</v>
      </c>
      <c r="K467" s="824">
        <f t="shared" si="14"/>
        <v>0</v>
      </c>
      <c r="L467" s="852">
        <v>0</v>
      </c>
      <c r="M467" s="853">
        <v>0</v>
      </c>
      <c r="N467" s="853">
        <v>0</v>
      </c>
      <c r="O467" s="84"/>
      <c r="P467" s="853">
        <v>0</v>
      </c>
      <c r="Q467" s="84"/>
      <c r="R467" s="84"/>
      <c r="S467" s="855">
        <v>0</v>
      </c>
      <c r="T467" s="483">
        <v>3</v>
      </c>
      <c r="U467" s="483" t="s">
        <v>660</v>
      </c>
      <c r="V467" s="511" t="s">
        <v>59</v>
      </c>
      <c r="W467" s="713">
        <v>1</v>
      </c>
      <c r="X467" s="779">
        <v>43101</v>
      </c>
      <c r="Y467" s="779">
        <v>43465</v>
      </c>
      <c r="Z467" s="702">
        <v>0</v>
      </c>
      <c r="AA467" s="703" t="s">
        <v>150</v>
      </c>
    </row>
    <row r="468" spans="1:28" s="9" customFormat="1" ht="63" customHeight="1" x14ac:dyDescent="0.25">
      <c r="A468" s="966" t="s">
        <v>556</v>
      </c>
      <c r="B468" s="229" t="s">
        <v>655</v>
      </c>
      <c r="C468" s="219" t="s">
        <v>656</v>
      </c>
      <c r="D468" s="39">
        <v>238</v>
      </c>
      <c r="E468" s="220" t="s">
        <v>661</v>
      </c>
      <c r="F468" s="220" t="s">
        <v>662</v>
      </c>
      <c r="G468" s="242">
        <v>12</v>
      </c>
      <c r="H468" s="242" t="s">
        <v>31</v>
      </c>
      <c r="I468" s="242">
        <v>38</v>
      </c>
      <c r="J468" s="40">
        <v>5</v>
      </c>
      <c r="K468" s="825">
        <f t="shared" si="14"/>
        <v>294119391</v>
      </c>
      <c r="L468" s="856">
        <v>294119391</v>
      </c>
      <c r="M468" s="857">
        <v>0</v>
      </c>
      <c r="N468" s="857">
        <v>0</v>
      </c>
      <c r="O468" s="41"/>
      <c r="P468" s="857">
        <v>0</v>
      </c>
      <c r="Q468" s="41"/>
      <c r="R468" s="41"/>
      <c r="S468" s="859">
        <v>0</v>
      </c>
      <c r="T468" s="522">
        <v>1</v>
      </c>
      <c r="U468" s="514" t="s">
        <v>1253</v>
      </c>
      <c r="V468" s="501" t="s">
        <v>1205</v>
      </c>
      <c r="W468" s="704">
        <v>6</v>
      </c>
      <c r="X468" s="705">
        <v>43101</v>
      </c>
      <c r="Y468" s="705">
        <v>43465</v>
      </c>
      <c r="Z468" s="706">
        <v>0</v>
      </c>
      <c r="AA468" s="707" t="s">
        <v>109</v>
      </c>
      <c r="AB468" s="3"/>
    </row>
    <row r="469" spans="1:28" s="9" customFormat="1" ht="63" customHeight="1" x14ac:dyDescent="0.25">
      <c r="A469" s="434" t="s">
        <v>556</v>
      </c>
      <c r="B469" s="230" t="s">
        <v>655</v>
      </c>
      <c r="C469" s="204" t="s">
        <v>656</v>
      </c>
      <c r="D469" s="7">
        <v>238</v>
      </c>
      <c r="E469" s="270" t="s">
        <v>661</v>
      </c>
      <c r="F469" s="220" t="s">
        <v>662</v>
      </c>
      <c r="G469" s="242">
        <v>12</v>
      </c>
      <c r="H469" s="242" t="s">
        <v>31</v>
      </c>
      <c r="I469" s="242">
        <v>38</v>
      </c>
      <c r="J469" s="8">
        <v>5</v>
      </c>
      <c r="K469" s="821"/>
      <c r="L469" s="840"/>
      <c r="M469" s="841"/>
      <c r="N469" s="841"/>
      <c r="O469" s="51"/>
      <c r="P469" s="841"/>
      <c r="Q469" s="51"/>
      <c r="R469" s="51"/>
      <c r="S469" s="842"/>
      <c r="T469" s="463">
        <v>2</v>
      </c>
      <c r="U469" s="494" t="s">
        <v>288</v>
      </c>
      <c r="V469" s="503" t="s">
        <v>1150</v>
      </c>
      <c r="W469" s="691">
        <v>1</v>
      </c>
      <c r="X469" s="692">
        <v>43101</v>
      </c>
      <c r="Y469" s="692">
        <v>43465</v>
      </c>
      <c r="Z469" s="693">
        <v>10149391</v>
      </c>
      <c r="AA469" s="707" t="s">
        <v>109</v>
      </c>
      <c r="AB469" s="3"/>
    </row>
    <row r="470" spans="1:28" ht="63" customHeight="1" thickBot="1" x14ac:dyDescent="0.3">
      <c r="A470" s="435" t="s">
        <v>556</v>
      </c>
      <c r="B470" s="227" t="s">
        <v>655</v>
      </c>
      <c r="C470" s="222" t="s">
        <v>656</v>
      </c>
      <c r="D470" s="44">
        <v>238</v>
      </c>
      <c r="E470" s="277" t="s">
        <v>661</v>
      </c>
      <c r="F470" s="277" t="s">
        <v>662</v>
      </c>
      <c r="G470" s="243">
        <v>12</v>
      </c>
      <c r="H470" s="243" t="s">
        <v>31</v>
      </c>
      <c r="I470" s="243">
        <v>38</v>
      </c>
      <c r="J470" s="31">
        <v>5</v>
      </c>
      <c r="K470" s="824">
        <f t="shared" ref="K470:K501" si="15">+L470+M470+N470+O470+P470+Q470+R470+S470</f>
        <v>0</v>
      </c>
      <c r="L470" s="852">
        <v>0</v>
      </c>
      <c r="M470" s="853">
        <v>0</v>
      </c>
      <c r="N470" s="853">
        <v>0</v>
      </c>
      <c r="O470" s="84"/>
      <c r="P470" s="853">
        <v>0</v>
      </c>
      <c r="Q470" s="84"/>
      <c r="R470" s="84"/>
      <c r="S470" s="855">
        <v>0</v>
      </c>
      <c r="T470" s="498">
        <v>3</v>
      </c>
      <c r="U470" s="499" t="s">
        <v>1609</v>
      </c>
      <c r="V470" s="708" t="s">
        <v>59</v>
      </c>
      <c r="W470" s="709">
        <v>100</v>
      </c>
      <c r="X470" s="710">
        <v>43101</v>
      </c>
      <c r="Y470" s="710">
        <v>43465</v>
      </c>
      <c r="Z470" s="711">
        <f>283970000</f>
        <v>283970000</v>
      </c>
      <c r="AA470" s="725" t="s">
        <v>109</v>
      </c>
    </row>
    <row r="471" spans="1:28" ht="63" customHeight="1" thickBot="1" x14ac:dyDescent="0.3">
      <c r="A471" s="439" t="s">
        <v>556</v>
      </c>
      <c r="B471" s="443" t="s">
        <v>655</v>
      </c>
      <c r="C471" s="441" t="s">
        <v>656</v>
      </c>
      <c r="D471" s="374">
        <v>239</v>
      </c>
      <c r="E471" s="594" t="s">
        <v>663</v>
      </c>
      <c r="F471" s="594" t="s">
        <v>664</v>
      </c>
      <c r="G471" s="650">
        <v>0</v>
      </c>
      <c r="H471" s="650" t="s">
        <v>31</v>
      </c>
      <c r="I471" s="650">
        <v>1</v>
      </c>
      <c r="J471" s="8">
        <v>0.33</v>
      </c>
      <c r="K471" s="826">
        <f t="shared" si="15"/>
        <v>50000000</v>
      </c>
      <c r="L471" s="860">
        <v>50000000</v>
      </c>
      <c r="M471" s="861">
        <v>0</v>
      </c>
      <c r="N471" s="861">
        <v>0</v>
      </c>
      <c r="O471" s="882"/>
      <c r="P471" s="861">
        <v>0</v>
      </c>
      <c r="Q471" s="882"/>
      <c r="R471" s="882"/>
      <c r="S471" s="862">
        <v>0</v>
      </c>
      <c r="T471" s="495">
        <v>1</v>
      </c>
      <c r="U471" s="506" t="s">
        <v>1610</v>
      </c>
      <c r="V471" s="507" t="s">
        <v>59</v>
      </c>
      <c r="W471" s="720">
        <v>100</v>
      </c>
      <c r="X471" s="721">
        <v>43101</v>
      </c>
      <c r="Y471" s="721">
        <v>43465</v>
      </c>
      <c r="Z471" s="722">
        <v>50000000</v>
      </c>
      <c r="AA471" s="723" t="s">
        <v>150</v>
      </c>
    </row>
    <row r="472" spans="1:28" ht="63" customHeight="1" thickBot="1" x14ac:dyDescent="0.3">
      <c r="A472" s="439" t="s">
        <v>556</v>
      </c>
      <c r="B472" s="443" t="s">
        <v>655</v>
      </c>
      <c r="C472" s="441" t="s">
        <v>656</v>
      </c>
      <c r="D472" s="374">
        <v>240</v>
      </c>
      <c r="E472" s="594" t="s">
        <v>665</v>
      </c>
      <c r="F472" s="594" t="s">
        <v>666</v>
      </c>
      <c r="G472" s="650">
        <v>0</v>
      </c>
      <c r="H472" s="650" t="s">
        <v>31</v>
      </c>
      <c r="I472" s="650">
        <v>1</v>
      </c>
      <c r="J472" s="375">
        <v>0.25</v>
      </c>
      <c r="K472" s="828">
        <f t="shared" si="15"/>
        <v>0</v>
      </c>
      <c r="L472" s="866">
        <v>0</v>
      </c>
      <c r="M472" s="867">
        <v>0</v>
      </c>
      <c r="N472" s="867">
        <v>0</v>
      </c>
      <c r="O472" s="908"/>
      <c r="P472" s="867">
        <v>0</v>
      </c>
      <c r="Q472" s="908"/>
      <c r="R472" s="908"/>
      <c r="S472" s="869">
        <v>0</v>
      </c>
      <c r="T472" s="495">
        <v>1</v>
      </c>
      <c r="U472" s="506" t="s">
        <v>667</v>
      </c>
      <c r="V472" s="507" t="s">
        <v>59</v>
      </c>
      <c r="W472" s="720">
        <v>100</v>
      </c>
      <c r="X472" s="721">
        <v>43101</v>
      </c>
      <c r="Y472" s="721">
        <v>43465</v>
      </c>
      <c r="Z472" s="722">
        <v>0</v>
      </c>
      <c r="AA472" s="723" t="s">
        <v>150</v>
      </c>
    </row>
    <row r="473" spans="1:28" ht="63" customHeight="1" x14ac:dyDescent="0.25">
      <c r="A473" s="205" t="s">
        <v>556</v>
      </c>
      <c r="B473" s="228" t="s">
        <v>655</v>
      </c>
      <c r="C473" s="207" t="s">
        <v>656</v>
      </c>
      <c r="D473" s="58">
        <v>241</v>
      </c>
      <c r="E473" s="129" t="s">
        <v>668</v>
      </c>
      <c r="F473" s="129" t="s">
        <v>669</v>
      </c>
      <c r="G473" s="647">
        <v>0</v>
      </c>
      <c r="H473" s="647" t="s">
        <v>31</v>
      </c>
      <c r="I473" s="647">
        <v>8</v>
      </c>
      <c r="J473" s="59">
        <v>2</v>
      </c>
      <c r="K473" s="823">
        <f t="shared" si="15"/>
        <v>0</v>
      </c>
      <c r="L473" s="847">
        <v>0</v>
      </c>
      <c r="M473" s="848">
        <v>0</v>
      </c>
      <c r="N473" s="848">
        <v>0</v>
      </c>
      <c r="O473" s="86"/>
      <c r="P473" s="848">
        <v>0</v>
      </c>
      <c r="Q473" s="86"/>
      <c r="R473" s="86"/>
      <c r="S473" s="849">
        <v>0</v>
      </c>
      <c r="T473" s="504">
        <v>1</v>
      </c>
      <c r="U473" s="515" t="s">
        <v>670</v>
      </c>
      <c r="V473" s="485" t="s">
        <v>1254</v>
      </c>
      <c r="W473" s="486">
        <v>2</v>
      </c>
      <c r="X473" s="712">
        <v>43101</v>
      </c>
      <c r="Y473" s="712">
        <v>43465</v>
      </c>
      <c r="Z473" s="695">
        <v>0</v>
      </c>
      <c r="AA473" s="696" t="s">
        <v>150</v>
      </c>
    </row>
    <row r="474" spans="1:28" ht="63" customHeight="1" x14ac:dyDescent="0.25">
      <c r="A474" s="213" t="s">
        <v>556</v>
      </c>
      <c r="B474" s="171" t="s">
        <v>655</v>
      </c>
      <c r="C474" s="215" t="s">
        <v>656</v>
      </c>
      <c r="D474" s="20">
        <v>241</v>
      </c>
      <c r="E474" s="128" t="s">
        <v>668</v>
      </c>
      <c r="F474" s="128" t="s">
        <v>669</v>
      </c>
      <c r="G474" s="237">
        <v>0</v>
      </c>
      <c r="H474" s="237" t="s">
        <v>31</v>
      </c>
      <c r="I474" s="237">
        <v>8</v>
      </c>
      <c r="J474" s="21">
        <v>2</v>
      </c>
      <c r="K474" s="821">
        <f t="shared" si="15"/>
        <v>0</v>
      </c>
      <c r="L474" s="840">
        <v>0</v>
      </c>
      <c r="M474" s="841">
        <v>0</v>
      </c>
      <c r="N474" s="841">
        <v>0</v>
      </c>
      <c r="O474" s="901"/>
      <c r="P474" s="841">
        <v>0</v>
      </c>
      <c r="Q474" s="901"/>
      <c r="R474" s="901"/>
      <c r="S474" s="842">
        <v>0</v>
      </c>
      <c r="T474" s="480">
        <v>2</v>
      </c>
      <c r="U474" s="516" t="s">
        <v>1611</v>
      </c>
      <c r="V474" s="479" t="s">
        <v>1254</v>
      </c>
      <c r="W474" s="488">
        <v>1</v>
      </c>
      <c r="X474" s="697">
        <v>43101</v>
      </c>
      <c r="Y474" s="697">
        <v>43465</v>
      </c>
      <c r="Z474" s="698">
        <v>0</v>
      </c>
      <c r="AA474" s="699" t="s">
        <v>150</v>
      </c>
    </row>
    <row r="475" spans="1:28" ht="63" customHeight="1" thickBot="1" x14ac:dyDescent="0.3">
      <c r="A475" s="199" t="s">
        <v>556</v>
      </c>
      <c r="B475" s="200" t="s">
        <v>655</v>
      </c>
      <c r="C475" s="209" t="s">
        <v>656</v>
      </c>
      <c r="D475" s="30">
        <v>241</v>
      </c>
      <c r="E475" s="590" t="s">
        <v>668</v>
      </c>
      <c r="F475" s="590" t="s">
        <v>669</v>
      </c>
      <c r="G475" s="649">
        <v>0</v>
      </c>
      <c r="H475" s="649" t="s">
        <v>31</v>
      </c>
      <c r="I475" s="649">
        <v>8</v>
      </c>
      <c r="J475" s="31">
        <v>2</v>
      </c>
      <c r="K475" s="824">
        <f t="shared" si="15"/>
        <v>0</v>
      </c>
      <c r="L475" s="852">
        <v>0</v>
      </c>
      <c r="M475" s="853">
        <v>0</v>
      </c>
      <c r="N475" s="853">
        <v>0</v>
      </c>
      <c r="O475" s="909"/>
      <c r="P475" s="853">
        <v>0</v>
      </c>
      <c r="Q475" s="909"/>
      <c r="R475" s="909"/>
      <c r="S475" s="855">
        <v>0</v>
      </c>
      <c r="T475" s="483">
        <v>3</v>
      </c>
      <c r="U475" s="511" t="s">
        <v>1255</v>
      </c>
      <c r="V475" s="482" t="s">
        <v>1254</v>
      </c>
      <c r="W475" s="713">
        <v>1</v>
      </c>
      <c r="X475" s="714">
        <v>43101</v>
      </c>
      <c r="Y475" s="714">
        <v>43465</v>
      </c>
      <c r="Z475" s="702">
        <v>0</v>
      </c>
      <c r="AA475" s="703" t="s">
        <v>150</v>
      </c>
    </row>
    <row r="476" spans="1:28" ht="63" customHeight="1" thickBot="1" x14ac:dyDescent="0.3">
      <c r="A476" s="434" t="s">
        <v>556</v>
      </c>
      <c r="B476" s="230" t="s">
        <v>655</v>
      </c>
      <c r="C476" s="204" t="s">
        <v>656</v>
      </c>
      <c r="D476" s="7">
        <v>242</v>
      </c>
      <c r="E476" s="651" t="s">
        <v>671</v>
      </c>
      <c r="F476" s="651" t="s">
        <v>672</v>
      </c>
      <c r="G476" s="236" t="s">
        <v>45</v>
      </c>
      <c r="H476" s="236" t="s">
        <v>31</v>
      </c>
      <c r="I476" s="236">
        <v>15</v>
      </c>
      <c r="J476" s="8">
        <v>4</v>
      </c>
      <c r="K476" s="826">
        <f t="shared" si="15"/>
        <v>0</v>
      </c>
      <c r="L476" s="860">
        <v>0</v>
      </c>
      <c r="M476" s="861">
        <v>0</v>
      </c>
      <c r="N476" s="861">
        <v>0</v>
      </c>
      <c r="O476" s="910"/>
      <c r="P476" s="861">
        <v>0</v>
      </c>
      <c r="Q476" s="910"/>
      <c r="R476" s="910"/>
      <c r="S476" s="862">
        <v>0</v>
      </c>
      <c r="T476" s="463">
        <v>1</v>
      </c>
      <c r="U476" s="513" t="s">
        <v>1612</v>
      </c>
      <c r="V476" s="503" t="s">
        <v>1150</v>
      </c>
      <c r="W476" s="691">
        <v>1</v>
      </c>
      <c r="X476" s="692">
        <v>43101</v>
      </c>
      <c r="Y476" s="692">
        <v>43465</v>
      </c>
      <c r="Z476" s="693">
        <v>0</v>
      </c>
      <c r="AA476" s="715" t="s">
        <v>150</v>
      </c>
    </row>
    <row r="477" spans="1:28" ht="63" customHeight="1" thickBot="1" x14ac:dyDescent="0.3">
      <c r="A477" s="155" t="s">
        <v>556</v>
      </c>
      <c r="B477" s="156" t="s">
        <v>655</v>
      </c>
      <c r="C477" s="211" t="s">
        <v>656</v>
      </c>
      <c r="D477" s="13">
        <v>243</v>
      </c>
      <c r="E477" s="652" t="s">
        <v>673</v>
      </c>
      <c r="F477" s="652" t="s">
        <v>674</v>
      </c>
      <c r="G477" s="645" t="s">
        <v>45</v>
      </c>
      <c r="H477" s="645" t="s">
        <v>31</v>
      </c>
      <c r="I477" s="645">
        <v>2000</v>
      </c>
      <c r="J477" s="14">
        <v>570</v>
      </c>
      <c r="K477" s="827">
        <f t="shared" si="15"/>
        <v>0</v>
      </c>
      <c r="L477" s="863">
        <v>0</v>
      </c>
      <c r="M477" s="864">
        <v>0</v>
      </c>
      <c r="N477" s="864">
        <v>0</v>
      </c>
      <c r="O477" s="911"/>
      <c r="P477" s="864">
        <v>0</v>
      </c>
      <c r="Q477" s="912"/>
      <c r="R477" s="912"/>
      <c r="S477" s="865">
        <v>0</v>
      </c>
      <c r="T477" s="490">
        <v>1</v>
      </c>
      <c r="U477" s="491" t="s">
        <v>1613</v>
      </c>
      <c r="V477" s="492" t="s">
        <v>1150</v>
      </c>
      <c r="W477" s="689">
        <v>570</v>
      </c>
      <c r="X477" s="688">
        <v>43101</v>
      </c>
      <c r="Y477" s="688">
        <v>43465</v>
      </c>
      <c r="Z477" s="690">
        <v>0</v>
      </c>
      <c r="AA477" s="248" t="s">
        <v>150</v>
      </c>
    </row>
    <row r="478" spans="1:28" ht="63" customHeight="1" x14ac:dyDescent="0.25">
      <c r="A478" s="966" t="s">
        <v>556</v>
      </c>
      <c r="B478" s="229" t="s">
        <v>655</v>
      </c>
      <c r="C478" s="219" t="s">
        <v>656</v>
      </c>
      <c r="D478" s="39">
        <v>244</v>
      </c>
      <c r="E478" s="220" t="s">
        <v>675</v>
      </c>
      <c r="F478" s="220" t="s">
        <v>676</v>
      </c>
      <c r="G478" s="242">
        <v>0</v>
      </c>
      <c r="H478" s="242" t="s">
        <v>31</v>
      </c>
      <c r="I478" s="242">
        <v>1</v>
      </c>
      <c r="J478" s="40">
        <v>0.25</v>
      </c>
      <c r="K478" s="825">
        <f t="shared" si="15"/>
        <v>53000000</v>
      </c>
      <c r="L478" s="856">
        <v>53000000</v>
      </c>
      <c r="M478" s="857">
        <v>0</v>
      </c>
      <c r="N478" s="857">
        <v>0</v>
      </c>
      <c r="O478" s="913"/>
      <c r="P478" s="857">
        <v>0</v>
      </c>
      <c r="Q478" s="913"/>
      <c r="R478" s="913"/>
      <c r="S478" s="859">
        <v>0</v>
      </c>
      <c r="T478" s="522">
        <v>1</v>
      </c>
      <c r="U478" s="529" t="s">
        <v>677</v>
      </c>
      <c r="V478" s="523" t="s">
        <v>59</v>
      </c>
      <c r="W478" s="704">
        <v>100</v>
      </c>
      <c r="X478" s="705">
        <v>43221</v>
      </c>
      <c r="Y478" s="705">
        <v>43462</v>
      </c>
      <c r="Z478" s="706">
        <v>33000000</v>
      </c>
      <c r="AA478" s="707" t="s">
        <v>150</v>
      </c>
    </row>
    <row r="479" spans="1:28" ht="75" customHeight="1" thickBot="1" x14ac:dyDescent="0.3">
      <c r="A479" s="435" t="s">
        <v>556</v>
      </c>
      <c r="B479" s="227" t="s">
        <v>655</v>
      </c>
      <c r="C479" s="222" t="s">
        <v>656</v>
      </c>
      <c r="D479" s="44">
        <v>244</v>
      </c>
      <c r="E479" s="277" t="s">
        <v>675</v>
      </c>
      <c r="F479" s="277" t="s">
        <v>676</v>
      </c>
      <c r="G479" s="243">
        <v>0</v>
      </c>
      <c r="H479" s="243" t="s">
        <v>31</v>
      </c>
      <c r="I479" s="243">
        <v>1</v>
      </c>
      <c r="J479" s="45">
        <v>0.25</v>
      </c>
      <c r="K479" s="824">
        <f t="shared" si="15"/>
        <v>0</v>
      </c>
      <c r="L479" s="852">
        <v>0</v>
      </c>
      <c r="M479" s="853">
        <v>0</v>
      </c>
      <c r="N479" s="853">
        <v>0</v>
      </c>
      <c r="O479" s="917"/>
      <c r="P479" s="853">
        <v>0</v>
      </c>
      <c r="Q479" s="917"/>
      <c r="R479" s="917"/>
      <c r="S479" s="855">
        <v>0</v>
      </c>
      <c r="T479" s="481">
        <v>2</v>
      </c>
      <c r="U479" s="533" t="s">
        <v>1256</v>
      </c>
      <c r="V479" s="518" t="s">
        <v>59</v>
      </c>
      <c r="W479" s="709">
        <v>100</v>
      </c>
      <c r="X479" s="775">
        <v>43374</v>
      </c>
      <c r="Y479" s="775">
        <v>43405</v>
      </c>
      <c r="Z479" s="711">
        <v>20000000</v>
      </c>
      <c r="AA479" s="725" t="s">
        <v>150</v>
      </c>
    </row>
    <row r="480" spans="1:28" ht="63" customHeight="1" thickBot="1" x14ac:dyDescent="0.3">
      <c r="A480" s="426" t="s">
        <v>556</v>
      </c>
      <c r="B480" s="444" t="s">
        <v>678</v>
      </c>
      <c r="C480" s="428" t="s">
        <v>679</v>
      </c>
      <c r="D480" s="374">
        <v>245</v>
      </c>
      <c r="E480" s="594" t="s">
        <v>1614</v>
      </c>
      <c r="F480" s="594" t="s">
        <v>680</v>
      </c>
      <c r="G480" s="594" t="s">
        <v>45</v>
      </c>
      <c r="H480" s="594" t="s">
        <v>35</v>
      </c>
      <c r="I480" s="611">
        <v>100</v>
      </c>
      <c r="J480" s="375"/>
      <c r="K480" s="826">
        <f t="shared" si="15"/>
        <v>0</v>
      </c>
      <c r="L480" s="860">
        <v>0</v>
      </c>
      <c r="M480" s="861">
        <v>0</v>
      </c>
      <c r="N480" s="861">
        <v>0</v>
      </c>
      <c r="O480" s="918"/>
      <c r="P480" s="861">
        <v>0</v>
      </c>
      <c r="Q480" s="918"/>
      <c r="R480" s="918"/>
      <c r="S480" s="862">
        <v>0</v>
      </c>
      <c r="T480" s="463">
        <v>1</v>
      </c>
      <c r="U480" s="538" t="s">
        <v>1615</v>
      </c>
      <c r="V480" s="538" t="s">
        <v>59</v>
      </c>
      <c r="W480" s="538">
        <v>100</v>
      </c>
      <c r="X480" s="748">
        <v>43101</v>
      </c>
      <c r="Y480" s="748">
        <v>43465</v>
      </c>
      <c r="Z480" s="722">
        <v>0</v>
      </c>
      <c r="AA480" s="723" t="s">
        <v>55</v>
      </c>
    </row>
    <row r="481" spans="1:27" ht="63" customHeight="1" thickBot="1" x14ac:dyDescent="0.3">
      <c r="A481" s="426" t="s">
        <v>556</v>
      </c>
      <c r="B481" s="444" t="s">
        <v>678</v>
      </c>
      <c r="C481" s="428" t="s">
        <v>679</v>
      </c>
      <c r="D481" s="374">
        <v>246</v>
      </c>
      <c r="E481" s="594" t="s">
        <v>681</v>
      </c>
      <c r="F481" s="594" t="s">
        <v>682</v>
      </c>
      <c r="G481" s="594">
        <v>16788</v>
      </c>
      <c r="H481" s="594" t="s">
        <v>31</v>
      </c>
      <c r="I481" s="594">
        <v>1212</v>
      </c>
      <c r="J481" s="375"/>
      <c r="K481" s="828">
        <f t="shared" si="15"/>
        <v>0</v>
      </c>
      <c r="L481" s="866">
        <v>0</v>
      </c>
      <c r="M481" s="867">
        <v>0</v>
      </c>
      <c r="N481" s="867">
        <v>0</v>
      </c>
      <c r="O481" s="914"/>
      <c r="P481" s="867">
        <v>0</v>
      </c>
      <c r="Q481" s="914"/>
      <c r="R481" s="914"/>
      <c r="S481" s="869">
        <v>0</v>
      </c>
      <c r="T481" s="495">
        <v>1</v>
      </c>
      <c r="U481" s="538" t="s">
        <v>1257</v>
      </c>
      <c r="V481" s="538" t="s">
        <v>1150</v>
      </c>
      <c r="W481" s="538">
        <v>300</v>
      </c>
      <c r="X481" s="748">
        <v>43101</v>
      </c>
      <c r="Y481" s="748">
        <v>43465</v>
      </c>
      <c r="Z481" s="722">
        <v>0</v>
      </c>
      <c r="AA481" s="723" t="s">
        <v>55</v>
      </c>
    </row>
    <row r="482" spans="1:27" ht="63" customHeight="1" x14ac:dyDescent="0.25">
      <c r="A482" s="160" t="s">
        <v>556</v>
      </c>
      <c r="B482" s="231" t="s">
        <v>678</v>
      </c>
      <c r="C482" s="162" t="s">
        <v>679</v>
      </c>
      <c r="D482" s="58">
        <v>247</v>
      </c>
      <c r="E482" s="129" t="s">
        <v>1616</v>
      </c>
      <c r="F482" s="129" t="s">
        <v>1617</v>
      </c>
      <c r="G482" s="129">
        <v>5020</v>
      </c>
      <c r="H482" s="129" t="s">
        <v>31</v>
      </c>
      <c r="I482" s="129">
        <v>400</v>
      </c>
      <c r="J482" s="59"/>
      <c r="K482" s="823">
        <f t="shared" si="15"/>
        <v>3576276022.2400002</v>
      </c>
      <c r="L482" s="847">
        <v>3576276022.2400002</v>
      </c>
      <c r="M482" s="848">
        <v>0</v>
      </c>
      <c r="N482" s="848">
        <v>0</v>
      </c>
      <c r="O482" s="915"/>
      <c r="P482" s="848">
        <v>0</v>
      </c>
      <c r="Q482" s="915"/>
      <c r="R482" s="915"/>
      <c r="S482" s="849">
        <v>0</v>
      </c>
      <c r="T482" s="504">
        <v>1</v>
      </c>
      <c r="U482" s="504" t="s">
        <v>1618</v>
      </c>
      <c r="V482" s="504" t="s">
        <v>1191</v>
      </c>
      <c r="W482" s="504">
        <v>100</v>
      </c>
      <c r="X482" s="694">
        <v>43101</v>
      </c>
      <c r="Y482" s="694">
        <v>43465</v>
      </c>
      <c r="Z482" s="695">
        <v>1847531260.2400002</v>
      </c>
      <c r="AA482" s="696" t="s">
        <v>55</v>
      </c>
    </row>
    <row r="483" spans="1:27" ht="63" customHeight="1" x14ac:dyDescent="0.25">
      <c r="A483" s="176" t="s">
        <v>556</v>
      </c>
      <c r="B483" s="232" t="s">
        <v>678</v>
      </c>
      <c r="C483" s="170" t="s">
        <v>679</v>
      </c>
      <c r="D483" s="445">
        <v>247</v>
      </c>
      <c r="E483" s="128" t="s">
        <v>1619</v>
      </c>
      <c r="F483" s="128" t="s">
        <v>1617</v>
      </c>
      <c r="G483" s="128">
        <v>5020</v>
      </c>
      <c r="H483" s="128" t="s">
        <v>31</v>
      </c>
      <c r="I483" s="128">
        <v>400</v>
      </c>
      <c r="J483" s="21"/>
      <c r="K483" s="821">
        <f t="shared" si="15"/>
        <v>0</v>
      </c>
      <c r="L483" s="840">
        <v>0</v>
      </c>
      <c r="M483" s="841">
        <v>0</v>
      </c>
      <c r="N483" s="841">
        <v>0</v>
      </c>
      <c r="O483" s="916"/>
      <c r="P483" s="841">
        <v>0</v>
      </c>
      <c r="Q483" s="916"/>
      <c r="R483" s="916"/>
      <c r="S483" s="842">
        <v>0</v>
      </c>
      <c r="T483" s="527">
        <v>2</v>
      </c>
      <c r="U483" s="527" t="s">
        <v>683</v>
      </c>
      <c r="V483" s="527" t="s">
        <v>59</v>
      </c>
      <c r="W483" s="527">
        <v>100</v>
      </c>
      <c r="X483" s="752">
        <v>43101</v>
      </c>
      <c r="Y483" s="752">
        <v>43465</v>
      </c>
      <c r="Z483" s="698">
        <v>7981762</v>
      </c>
      <c r="AA483" s="699" t="s">
        <v>55</v>
      </c>
    </row>
    <row r="484" spans="1:27" ht="63" customHeight="1" thickBot="1" x14ac:dyDescent="0.3">
      <c r="A484" s="164" t="s">
        <v>556</v>
      </c>
      <c r="B484" s="233" t="s">
        <v>678</v>
      </c>
      <c r="C484" s="166" t="s">
        <v>679</v>
      </c>
      <c r="D484" s="234">
        <v>247</v>
      </c>
      <c r="E484" s="590" t="s">
        <v>1620</v>
      </c>
      <c r="F484" s="590" t="s">
        <v>1617</v>
      </c>
      <c r="G484" s="590">
        <v>5020</v>
      </c>
      <c r="H484" s="590" t="s">
        <v>31</v>
      </c>
      <c r="I484" s="590">
        <v>400</v>
      </c>
      <c r="J484" s="31"/>
      <c r="K484" s="824">
        <f t="shared" si="15"/>
        <v>0</v>
      </c>
      <c r="L484" s="852">
        <v>0</v>
      </c>
      <c r="M484" s="853">
        <v>0</v>
      </c>
      <c r="N484" s="853">
        <v>0</v>
      </c>
      <c r="O484" s="917"/>
      <c r="P484" s="853">
        <v>0</v>
      </c>
      <c r="Q484" s="917"/>
      <c r="R484" s="917"/>
      <c r="S484" s="855">
        <v>0</v>
      </c>
      <c r="T484" s="483">
        <v>3</v>
      </c>
      <c r="U484" s="483" t="s">
        <v>684</v>
      </c>
      <c r="V484" s="483"/>
      <c r="W484" s="483"/>
      <c r="X484" s="779">
        <v>43101</v>
      </c>
      <c r="Y484" s="779">
        <v>43465</v>
      </c>
      <c r="Z484" s="702">
        <v>1720763000</v>
      </c>
      <c r="AA484" s="703" t="s">
        <v>55</v>
      </c>
    </row>
    <row r="485" spans="1:27" ht="63" customHeight="1" thickBot="1" x14ac:dyDescent="0.3">
      <c r="A485" s="425" t="s">
        <v>556</v>
      </c>
      <c r="B485" s="225" t="s">
        <v>678</v>
      </c>
      <c r="C485" s="159" t="s">
        <v>679</v>
      </c>
      <c r="D485" s="7">
        <v>248</v>
      </c>
      <c r="E485" s="270" t="s">
        <v>685</v>
      </c>
      <c r="F485" s="270" t="s">
        <v>1621</v>
      </c>
      <c r="G485" s="270">
        <v>0</v>
      </c>
      <c r="H485" s="270" t="s">
        <v>31</v>
      </c>
      <c r="I485" s="270">
        <v>1</v>
      </c>
      <c r="J485" s="8"/>
      <c r="K485" s="826">
        <f t="shared" si="15"/>
        <v>0</v>
      </c>
      <c r="L485" s="860">
        <v>0</v>
      </c>
      <c r="M485" s="861">
        <v>0</v>
      </c>
      <c r="N485" s="861">
        <v>0</v>
      </c>
      <c r="O485" s="918"/>
      <c r="P485" s="861">
        <v>0</v>
      </c>
      <c r="Q485" s="918"/>
      <c r="R485" s="918"/>
      <c r="S485" s="862">
        <v>0</v>
      </c>
      <c r="T485" s="463"/>
      <c r="U485" s="539"/>
      <c r="V485" s="539"/>
      <c r="W485" s="539"/>
      <c r="X485" s="737"/>
      <c r="Y485" s="737"/>
      <c r="Z485" s="693"/>
      <c r="AA485" s="715" t="s">
        <v>55</v>
      </c>
    </row>
    <row r="486" spans="1:27" ht="63" customHeight="1" thickBot="1" x14ac:dyDescent="0.3">
      <c r="A486" s="184" t="s">
        <v>556</v>
      </c>
      <c r="B486" s="226" t="s">
        <v>678</v>
      </c>
      <c r="C486" s="186" t="s">
        <v>679</v>
      </c>
      <c r="D486" s="13">
        <v>249</v>
      </c>
      <c r="E486" s="89" t="s">
        <v>686</v>
      </c>
      <c r="F486" s="89" t="s">
        <v>687</v>
      </c>
      <c r="G486" s="645">
        <v>0</v>
      </c>
      <c r="H486" s="645" t="s">
        <v>31</v>
      </c>
      <c r="I486" s="645">
        <v>4</v>
      </c>
      <c r="J486" s="14">
        <v>1</v>
      </c>
      <c r="K486" s="827">
        <f t="shared" si="15"/>
        <v>0</v>
      </c>
      <c r="L486" s="863">
        <v>0</v>
      </c>
      <c r="M486" s="864">
        <v>0</v>
      </c>
      <c r="N486" s="864">
        <v>0</v>
      </c>
      <c r="O486" s="912"/>
      <c r="P486" s="864">
        <v>0</v>
      </c>
      <c r="Q486" s="912"/>
      <c r="R486" s="912"/>
      <c r="S486" s="865">
        <v>0</v>
      </c>
      <c r="T486" s="490">
        <v>1</v>
      </c>
      <c r="U486" s="509" t="s">
        <v>1622</v>
      </c>
      <c r="V486" s="491" t="s">
        <v>1217</v>
      </c>
      <c r="W486" s="689">
        <v>1</v>
      </c>
      <c r="X486" s="785">
        <v>43101</v>
      </c>
      <c r="Y486" s="785">
        <v>43465</v>
      </c>
      <c r="Z486" s="690">
        <v>0</v>
      </c>
      <c r="AA486" s="248" t="s">
        <v>541</v>
      </c>
    </row>
    <row r="487" spans="1:27" ht="63" customHeight="1" thickBot="1" x14ac:dyDescent="0.3">
      <c r="A487" s="446" t="s">
        <v>556</v>
      </c>
      <c r="B487" s="447" t="s">
        <v>678</v>
      </c>
      <c r="C487" s="448" t="s">
        <v>679</v>
      </c>
      <c r="D487" s="97">
        <v>250</v>
      </c>
      <c r="E487" s="653" t="s">
        <v>688</v>
      </c>
      <c r="F487" s="653" t="s">
        <v>689</v>
      </c>
      <c r="G487" s="654">
        <v>0</v>
      </c>
      <c r="H487" s="654" t="s">
        <v>31</v>
      </c>
      <c r="I487" s="654">
        <v>1</v>
      </c>
      <c r="J487" s="111">
        <v>0.33</v>
      </c>
      <c r="K487" s="825">
        <f t="shared" si="15"/>
        <v>0</v>
      </c>
      <c r="L487" s="856">
        <v>0</v>
      </c>
      <c r="M487" s="857">
        <v>0</v>
      </c>
      <c r="N487" s="857">
        <v>0</v>
      </c>
      <c r="O487" s="913"/>
      <c r="P487" s="857">
        <v>0</v>
      </c>
      <c r="Q487" s="913"/>
      <c r="R487" s="913"/>
      <c r="S487" s="859">
        <v>0</v>
      </c>
      <c r="T487" s="540">
        <v>1</v>
      </c>
      <c r="U487" s="560" t="s">
        <v>1623</v>
      </c>
      <c r="V487" s="806" t="s">
        <v>1150</v>
      </c>
      <c r="W487" s="543">
        <v>1</v>
      </c>
      <c r="X487" s="786">
        <v>43101</v>
      </c>
      <c r="Y487" s="786">
        <v>43465</v>
      </c>
      <c r="Z487" s="718">
        <v>0</v>
      </c>
      <c r="AA487" s="719" t="s">
        <v>541</v>
      </c>
    </row>
    <row r="488" spans="1:27" ht="63" customHeight="1" thickBot="1" x14ac:dyDescent="0.3">
      <c r="A488" s="439" t="s">
        <v>556</v>
      </c>
      <c r="B488" s="440" t="s">
        <v>678</v>
      </c>
      <c r="C488" s="442" t="s">
        <v>679</v>
      </c>
      <c r="D488" s="374">
        <v>251</v>
      </c>
      <c r="E488" s="594" t="s">
        <v>690</v>
      </c>
      <c r="F488" s="594" t="s">
        <v>689</v>
      </c>
      <c r="G488" s="650">
        <v>0</v>
      </c>
      <c r="H488" s="650" t="s">
        <v>31</v>
      </c>
      <c r="I488" s="650">
        <v>1</v>
      </c>
      <c r="J488" s="386">
        <v>0.33</v>
      </c>
      <c r="K488" s="822">
        <f t="shared" si="15"/>
        <v>0</v>
      </c>
      <c r="L488" s="844">
        <v>0</v>
      </c>
      <c r="M488" s="845">
        <v>0</v>
      </c>
      <c r="N488" s="845">
        <v>0</v>
      </c>
      <c r="O488" s="892"/>
      <c r="P488" s="845">
        <v>0</v>
      </c>
      <c r="Q488" s="892"/>
      <c r="R488" s="892"/>
      <c r="S488" s="846">
        <v>0</v>
      </c>
      <c r="T488" s="535">
        <v>1</v>
      </c>
      <c r="U488" s="536" t="s">
        <v>1624</v>
      </c>
      <c r="V488" s="536" t="s">
        <v>1150</v>
      </c>
      <c r="W488" s="536">
        <v>1</v>
      </c>
      <c r="X488" s="781">
        <v>43101</v>
      </c>
      <c r="Y488" s="781">
        <v>43465</v>
      </c>
      <c r="Z488" s="722">
        <v>0</v>
      </c>
      <c r="AA488" s="723" t="s">
        <v>92</v>
      </c>
    </row>
    <row r="489" spans="1:27" ht="63" customHeight="1" x14ac:dyDescent="0.25">
      <c r="A489" s="160" t="s">
        <v>556</v>
      </c>
      <c r="B489" s="161" t="s">
        <v>691</v>
      </c>
      <c r="C489" s="175" t="s">
        <v>692</v>
      </c>
      <c r="D489" s="58">
        <v>252</v>
      </c>
      <c r="E489" s="129" t="s">
        <v>693</v>
      </c>
      <c r="F489" s="129" t="s">
        <v>694</v>
      </c>
      <c r="G489" s="129">
        <v>0</v>
      </c>
      <c r="H489" s="129" t="s">
        <v>35</v>
      </c>
      <c r="I489" s="129">
        <v>1</v>
      </c>
      <c r="J489" s="59">
        <v>1</v>
      </c>
      <c r="K489" s="823">
        <f t="shared" si="15"/>
        <v>132000000</v>
      </c>
      <c r="L489" s="847">
        <v>132000000</v>
      </c>
      <c r="M489" s="848">
        <v>0</v>
      </c>
      <c r="N489" s="848">
        <v>0</v>
      </c>
      <c r="O489" s="163"/>
      <c r="P489" s="848">
        <v>0</v>
      </c>
      <c r="Q489" s="163"/>
      <c r="R489" s="163"/>
      <c r="S489" s="849">
        <v>0</v>
      </c>
      <c r="T489" s="504">
        <v>1</v>
      </c>
      <c r="U489" s="528" t="s">
        <v>695</v>
      </c>
      <c r="V489" s="515" t="s">
        <v>59</v>
      </c>
      <c r="W489" s="486">
        <v>100</v>
      </c>
      <c r="X489" s="778">
        <v>43101</v>
      </c>
      <c r="Y489" s="778">
        <v>43465</v>
      </c>
      <c r="Z489" s="695">
        <f>44000000+33000000</f>
        <v>77000000</v>
      </c>
      <c r="AA489" s="696" t="s">
        <v>696</v>
      </c>
    </row>
    <row r="490" spans="1:27" ht="63" customHeight="1" x14ac:dyDescent="0.25">
      <c r="A490" s="176" t="s">
        <v>556</v>
      </c>
      <c r="B490" s="169" t="s">
        <v>691</v>
      </c>
      <c r="C490" s="177" t="s">
        <v>692</v>
      </c>
      <c r="D490" s="20">
        <v>252</v>
      </c>
      <c r="E490" s="128" t="s">
        <v>693</v>
      </c>
      <c r="F490" s="128" t="s">
        <v>694</v>
      </c>
      <c r="G490" s="128">
        <v>0</v>
      </c>
      <c r="H490" s="128" t="s">
        <v>35</v>
      </c>
      <c r="I490" s="128">
        <v>1</v>
      </c>
      <c r="J490" s="21">
        <v>1</v>
      </c>
      <c r="K490" s="821">
        <f t="shared" si="15"/>
        <v>0</v>
      </c>
      <c r="L490" s="840">
        <v>0</v>
      </c>
      <c r="M490" s="841">
        <v>0</v>
      </c>
      <c r="N490" s="841">
        <v>0</v>
      </c>
      <c r="O490" s="154"/>
      <c r="P490" s="841">
        <v>0</v>
      </c>
      <c r="Q490" s="154"/>
      <c r="R490" s="154"/>
      <c r="S490" s="842">
        <v>0</v>
      </c>
      <c r="T490" s="480">
        <v>2</v>
      </c>
      <c r="U490" s="527" t="s">
        <v>1625</v>
      </c>
      <c r="V490" s="516" t="s">
        <v>59</v>
      </c>
      <c r="W490" s="488">
        <v>100</v>
      </c>
      <c r="X490" s="752">
        <v>43101</v>
      </c>
      <c r="Y490" s="752">
        <v>43465</v>
      </c>
      <c r="Z490" s="698">
        <v>0</v>
      </c>
      <c r="AA490" s="699" t="s">
        <v>696</v>
      </c>
    </row>
    <row r="491" spans="1:27" ht="63" customHeight="1" thickBot="1" x14ac:dyDescent="0.3">
      <c r="A491" s="235" t="s">
        <v>556</v>
      </c>
      <c r="B491" s="173" t="s">
        <v>691</v>
      </c>
      <c r="C491" s="174" t="s">
        <v>692</v>
      </c>
      <c r="D491" s="44">
        <v>252</v>
      </c>
      <c r="E491" s="277" t="s">
        <v>693</v>
      </c>
      <c r="F491" s="277" t="s">
        <v>694</v>
      </c>
      <c r="G491" s="277">
        <v>0</v>
      </c>
      <c r="H491" s="277" t="s">
        <v>35</v>
      </c>
      <c r="I491" s="277">
        <v>1</v>
      </c>
      <c r="J491" s="45">
        <v>1</v>
      </c>
      <c r="K491" s="822">
        <f t="shared" si="15"/>
        <v>0</v>
      </c>
      <c r="L491" s="844">
        <v>0</v>
      </c>
      <c r="M491" s="845">
        <v>0</v>
      </c>
      <c r="N491" s="845">
        <v>0</v>
      </c>
      <c r="O491" s="892"/>
      <c r="P491" s="845">
        <v>0</v>
      </c>
      <c r="Q491" s="892"/>
      <c r="R491" s="892"/>
      <c r="S491" s="846">
        <v>0</v>
      </c>
      <c r="T491" s="517">
        <v>3</v>
      </c>
      <c r="U491" s="533" t="s">
        <v>1626</v>
      </c>
      <c r="V491" s="518" t="s">
        <v>59</v>
      </c>
      <c r="W491" s="709">
        <v>100</v>
      </c>
      <c r="X491" s="775">
        <v>43101</v>
      </c>
      <c r="Y491" s="775">
        <v>43465</v>
      </c>
      <c r="Z491" s="711">
        <v>55000000</v>
      </c>
      <c r="AA491" s="725" t="s">
        <v>696</v>
      </c>
    </row>
    <row r="492" spans="1:27" ht="63" customHeight="1" x14ac:dyDescent="0.25">
      <c r="A492" s="160" t="s">
        <v>556</v>
      </c>
      <c r="B492" s="161" t="s">
        <v>691</v>
      </c>
      <c r="C492" s="175" t="s">
        <v>692</v>
      </c>
      <c r="D492" s="58">
        <v>253</v>
      </c>
      <c r="E492" s="129" t="s">
        <v>697</v>
      </c>
      <c r="F492" s="129" t="s">
        <v>698</v>
      </c>
      <c r="G492" s="129">
        <v>1</v>
      </c>
      <c r="H492" s="129" t="s">
        <v>35</v>
      </c>
      <c r="I492" s="129">
        <v>1</v>
      </c>
      <c r="J492" s="59">
        <v>1</v>
      </c>
      <c r="K492" s="823">
        <f t="shared" si="15"/>
        <v>100000000</v>
      </c>
      <c r="L492" s="847">
        <v>100000000</v>
      </c>
      <c r="M492" s="848">
        <v>0</v>
      </c>
      <c r="N492" s="848">
        <v>0</v>
      </c>
      <c r="O492" s="163"/>
      <c r="P492" s="848">
        <v>0</v>
      </c>
      <c r="Q492" s="163"/>
      <c r="R492" s="163"/>
      <c r="S492" s="849">
        <v>0</v>
      </c>
      <c r="T492" s="504">
        <v>1</v>
      </c>
      <c r="U492" s="528" t="s">
        <v>1410</v>
      </c>
      <c r="V492" s="515" t="s">
        <v>59</v>
      </c>
      <c r="W492" s="486">
        <v>20</v>
      </c>
      <c r="X492" s="778">
        <v>43101</v>
      </c>
      <c r="Y492" s="778">
        <v>43465</v>
      </c>
      <c r="Z492" s="695">
        <v>100000000</v>
      </c>
      <c r="AA492" s="696" t="s">
        <v>696</v>
      </c>
    </row>
    <row r="493" spans="1:27" ht="63" customHeight="1" x14ac:dyDescent="0.25">
      <c r="A493" s="176" t="s">
        <v>556</v>
      </c>
      <c r="B493" s="169" t="s">
        <v>691</v>
      </c>
      <c r="C493" s="177" t="s">
        <v>692</v>
      </c>
      <c r="D493" s="20">
        <v>253</v>
      </c>
      <c r="E493" s="128" t="s">
        <v>697</v>
      </c>
      <c r="F493" s="128" t="s">
        <v>698</v>
      </c>
      <c r="G493" s="128">
        <v>1</v>
      </c>
      <c r="H493" s="128" t="s">
        <v>35</v>
      </c>
      <c r="I493" s="128">
        <v>1</v>
      </c>
      <c r="J493" s="21">
        <v>1</v>
      </c>
      <c r="K493" s="821">
        <f t="shared" si="15"/>
        <v>0</v>
      </c>
      <c r="L493" s="840">
        <v>0</v>
      </c>
      <c r="M493" s="841">
        <v>0</v>
      </c>
      <c r="N493" s="841">
        <v>0</v>
      </c>
      <c r="O493" s="154"/>
      <c r="P493" s="841">
        <v>0</v>
      </c>
      <c r="Q493" s="154"/>
      <c r="R493" s="154"/>
      <c r="S493" s="842">
        <v>0</v>
      </c>
      <c r="T493" s="480">
        <v>2</v>
      </c>
      <c r="U493" s="527" t="s">
        <v>699</v>
      </c>
      <c r="V493" s="516" t="s">
        <v>59</v>
      </c>
      <c r="W493" s="488">
        <v>50</v>
      </c>
      <c r="X493" s="752">
        <v>43101</v>
      </c>
      <c r="Y493" s="752">
        <v>43465</v>
      </c>
      <c r="Z493" s="698">
        <v>0</v>
      </c>
      <c r="AA493" s="699" t="s">
        <v>696</v>
      </c>
    </row>
    <row r="494" spans="1:27" ht="63" customHeight="1" x14ac:dyDescent="0.25">
      <c r="A494" s="176" t="s">
        <v>556</v>
      </c>
      <c r="B494" s="169" t="s">
        <v>691</v>
      </c>
      <c r="C494" s="177" t="s">
        <v>692</v>
      </c>
      <c r="D494" s="20">
        <v>253</v>
      </c>
      <c r="E494" s="128" t="s">
        <v>697</v>
      </c>
      <c r="F494" s="128" t="s">
        <v>698</v>
      </c>
      <c r="G494" s="128">
        <v>1</v>
      </c>
      <c r="H494" s="128" t="s">
        <v>35</v>
      </c>
      <c r="I494" s="128">
        <v>1</v>
      </c>
      <c r="J494" s="21">
        <v>1</v>
      </c>
      <c r="K494" s="821">
        <f t="shared" si="15"/>
        <v>0</v>
      </c>
      <c r="L494" s="840">
        <v>0</v>
      </c>
      <c r="M494" s="841">
        <v>0</v>
      </c>
      <c r="N494" s="841">
        <v>0</v>
      </c>
      <c r="O494" s="51"/>
      <c r="P494" s="841">
        <v>0</v>
      </c>
      <c r="Q494" s="51"/>
      <c r="R494" s="51"/>
      <c r="S494" s="842">
        <v>0</v>
      </c>
      <c r="T494" s="480">
        <v>3</v>
      </c>
      <c r="U494" s="527" t="s">
        <v>1627</v>
      </c>
      <c r="V494" s="479" t="s">
        <v>59</v>
      </c>
      <c r="W494" s="488">
        <v>50</v>
      </c>
      <c r="X494" s="752">
        <v>43101</v>
      </c>
      <c r="Y494" s="752">
        <v>43465</v>
      </c>
      <c r="Z494" s="698">
        <v>0</v>
      </c>
      <c r="AA494" s="699" t="s">
        <v>696</v>
      </c>
    </row>
    <row r="495" spans="1:27" ht="63" customHeight="1" x14ac:dyDescent="0.25">
      <c r="A495" s="176" t="s">
        <v>556</v>
      </c>
      <c r="B495" s="169" t="s">
        <v>691</v>
      </c>
      <c r="C495" s="177" t="s">
        <v>692</v>
      </c>
      <c r="D495" s="20">
        <v>253</v>
      </c>
      <c r="E495" s="128" t="s">
        <v>697</v>
      </c>
      <c r="F495" s="128" t="s">
        <v>698</v>
      </c>
      <c r="G495" s="128">
        <v>1</v>
      </c>
      <c r="H495" s="128" t="s">
        <v>35</v>
      </c>
      <c r="I495" s="128">
        <v>1</v>
      </c>
      <c r="J495" s="21">
        <v>1</v>
      </c>
      <c r="K495" s="821">
        <f t="shared" si="15"/>
        <v>0</v>
      </c>
      <c r="L495" s="840">
        <v>0</v>
      </c>
      <c r="M495" s="841">
        <v>0</v>
      </c>
      <c r="N495" s="841">
        <v>0</v>
      </c>
      <c r="O495" s="154"/>
      <c r="P495" s="841">
        <v>0</v>
      </c>
      <c r="Q495" s="154"/>
      <c r="R495" s="154"/>
      <c r="S495" s="842">
        <v>0</v>
      </c>
      <c r="T495" s="480">
        <v>4</v>
      </c>
      <c r="U495" s="527" t="s">
        <v>1628</v>
      </c>
      <c r="V495" s="479" t="s">
        <v>59</v>
      </c>
      <c r="W495" s="488">
        <v>50</v>
      </c>
      <c r="X495" s="752">
        <v>43101</v>
      </c>
      <c r="Y495" s="752">
        <v>43465</v>
      </c>
      <c r="Z495" s="698">
        <v>0</v>
      </c>
      <c r="AA495" s="699" t="s">
        <v>696</v>
      </c>
    </row>
    <row r="496" spans="1:27" ht="63" customHeight="1" x14ac:dyDescent="0.25">
      <c r="A496" s="176" t="s">
        <v>556</v>
      </c>
      <c r="B496" s="169" t="s">
        <v>691</v>
      </c>
      <c r="C496" s="177" t="s">
        <v>692</v>
      </c>
      <c r="D496" s="20">
        <v>253</v>
      </c>
      <c r="E496" s="128" t="s">
        <v>697</v>
      </c>
      <c r="F496" s="128" t="s">
        <v>698</v>
      </c>
      <c r="G496" s="128">
        <v>1</v>
      </c>
      <c r="H496" s="128" t="s">
        <v>35</v>
      </c>
      <c r="I496" s="128">
        <v>1</v>
      </c>
      <c r="J496" s="21">
        <v>1</v>
      </c>
      <c r="K496" s="821">
        <f t="shared" si="15"/>
        <v>0</v>
      </c>
      <c r="L496" s="840">
        <v>0</v>
      </c>
      <c r="M496" s="841">
        <v>0</v>
      </c>
      <c r="N496" s="841">
        <v>0</v>
      </c>
      <c r="O496" s="238"/>
      <c r="P496" s="841">
        <v>0</v>
      </c>
      <c r="Q496" s="238"/>
      <c r="R496" s="238"/>
      <c r="S496" s="842">
        <v>0</v>
      </c>
      <c r="T496" s="480">
        <v>5</v>
      </c>
      <c r="U496" s="527" t="s">
        <v>700</v>
      </c>
      <c r="V496" s="479" t="s">
        <v>59</v>
      </c>
      <c r="W496" s="488">
        <v>100</v>
      </c>
      <c r="X496" s="752">
        <v>43101</v>
      </c>
      <c r="Y496" s="752">
        <v>43465</v>
      </c>
      <c r="Z496" s="698">
        <v>0</v>
      </c>
      <c r="AA496" s="699" t="s">
        <v>696</v>
      </c>
    </row>
    <row r="497" spans="1:28" ht="70.5" customHeight="1" thickBot="1" x14ac:dyDescent="0.3">
      <c r="A497" s="164" t="s">
        <v>556</v>
      </c>
      <c r="B497" s="165" t="s">
        <v>691</v>
      </c>
      <c r="C497" s="180" t="s">
        <v>692</v>
      </c>
      <c r="D497" s="30">
        <v>253</v>
      </c>
      <c r="E497" s="590" t="s">
        <v>697</v>
      </c>
      <c r="F497" s="590" t="s">
        <v>698</v>
      </c>
      <c r="G497" s="590">
        <v>1</v>
      </c>
      <c r="H497" s="590" t="s">
        <v>35</v>
      </c>
      <c r="I497" s="590">
        <v>1</v>
      </c>
      <c r="J497" s="31">
        <v>1</v>
      </c>
      <c r="K497" s="824">
        <f t="shared" si="15"/>
        <v>0</v>
      </c>
      <c r="L497" s="852">
        <v>0</v>
      </c>
      <c r="M497" s="853">
        <v>0</v>
      </c>
      <c r="N497" s="853">
        <v>0</v>
      </c>
      <c r="O497" s="884"/>
      <c r="P497" s="853">
        <v>0</v>
      </c>
      <c r="Q497" s="884"/>
      <c r="R497" s="884"/>
      <c r="S497" s="855">
        <v>0</v>
      </c>
      <c r="T497" s="505">
        <v>6</v>
      </c>
      <c r="U497" s="483" t="s">
        <v>1629</v>
      </c>
      <c r="V497" s="482" t="s">
        <v>59</v>
      </c>
      <c r="W497" s="713">
        <v>100</v>
      </c>
      <c r="X497" s="779">
        <v>43101</v>
      </c>
      <c r="Y497" s="779">
        <v>43465</v>
      </c>
      <c r="Z497" s="702">
        <v>0</v>
      </c>
      <c r="AA497" s="703" t="s">
        <v>696</v>
      </c>
    </row>
    <row r="498" spans="1:28" ht="63" customHeight="1" thickBot="1" x14ac:dyDescent="0.3">
      <c r="A498" s="425" t="s">
        <v>556</v>
      </c>
      <c r="B498" s="158" t="s">
        <v>691</v>
      </c>
      <c r="C498" s="182" t="s">
        <v>692</v>
      </c>
      <c r="D498" s="7">
        <v>254</v>
      </c>
      <c r="E498" s="270" t="s">
        <v>701</v>
      </c>
      <c r="F498" s="270" t="s">
        <v>702</v>
      </c>
      <c r="G498" s="270">
        <v>0</v>
      </c>
      <c r="H498" s="270" t="s">
        <v>31</v>
      </c>
      <c r="I498" s="270">
        <v>4</v>
      </c>
      <c r="J498" s="8">
        <v>2</v>
      </c>
      <c r="K498" s="826">
        <f t="shared" si="15"/>
        <v>0</v>
      </c>
      <c r="L498" s="860">
        <v>0</v>
      </c>
      <c r="M498" s="861">
        <v>0</v>
      </c>
      <c r="N498" s="861">
        <v>0</v>
      </c>
      <c r="O498" s="882"/>
      <c r="P498" s="861">
        <v>0</v>
      </c>
      <c r="Q498" s="882"/>
      <c r="R498" s="882"/>
      <c r="S498" s="862">
        <v>0</v>
      </c>
      <c r="T498" s="463">
        <v>1</v>
      </c>
      <c r="U498" s="513" t="s">
        <v>1630</v>
      </c>
      <c r="V498" s="513" t="s">
        <v>1150</v>
      </c>
      <c r="W498" s="513">
        <v>1</v>
      </c>
      <c r="X498" s="780">
        <v>43101</v>
      </c>
      <c r="Y498" s="780">
        <v>43465</v>
      </c>
      <c r="Z498" s="693">
        <v>0</v>
      </c>
      <c r="AA498" s="715" t="s">
        <v>696</v>
      </c>
    </row>
    <row r="499" spans="1:28" ht="63" customHeight="1" thickBot="1" x14ac:dyDescent="0.3">
      <c r="A499" s="426" t="s">
        <v>556</v>
      </c>
      <c r="B499" s="427" t="s">
        <v>691</v>
      </c>
      <c r="C499" s="449" t="s">
        <v>692</v>
      </c>
      <c r="D499" s="374">
        <v>255</v>
      </c>
      <c r="E499" s="594" t="s">
        <v>1631</v>
      </c>
      <c r="F499" s="594" t="s">
        <v>703</v>
      </c>
      <c r="G499" s="594" t="s">
        <v>45</v>
      </c>
      <c r="H499" s="594" t="s">
        <v>31</v>
      </c>
      <c r="I499" s="594">
        <v>4</v>
      </c>
      <c r="J499" s="375">
        <v>2</v>
      </c>
      <c r="K499" s="828">
        <f t="shared" si="15"/>
        <v>0</v>
      </c>
      <c r="L499" s="866">
        <v>0</v>
      </c>
      <c r="M499" s="867">
        <v>0</v>
      </c>
      <c r="N499" s="867">
        <v>0</v>
      </c>
      <c r="O499" s="887"/>
      <c r="P499" s="867">
        <v>0</v>
      </c>
      <c r="Q499" s="887"/>
      <c r="R499" s="887"/>
      <c r="S499" s="869">
        <v>0</v>
      </c>
      <c r="T499" s="535">
        <v>1</v>
      </c>
      <c r="U499" s="807" t="s">
        <v>1632</v>
      </c>
      <c r="V499" s="807" t="s">
        <v>1150</v>
      </c>
      <c r="W499" s="536">
        <v>2</v>
      </c>
      <c r="X499" s="781">
        <v>43101</v>
      </c>
      <c r="Y499" s="781">
        <v>43465</v>
      </c>
      <c r="Z499" s="722">
        <v>0</v>
      </c>
      <c r="AA499" s="723" t="s">
        <v>696</v>
      </c>
    </row>
    <row r="500" spans="1:28" s="9" customFormat="1" ht="63" customHeight="1" x14ac:dyDescent="0.25">
      <c r="A500" s="160" t="s">
        <v>556</v>
      </c>
      <c r="B500" s="161" t="s">
        <v>691</v>
      </c>
      <c r="C500" s="175" t="s">
        <v>692</v>
      </c>
      <c r="D500" s="58">
        <v>256</v>
      </c>
      <c r="E500" s="129" t="s">
        <v>704</v>
      </c>
      <c r="F500" s="129" t="s">
        <v>705</v>
      </c>
      <c r="G500" s="129">
        <v>0</v>
      </c>
      <c r="H500" s="129" t="s">
        <v>35</v>
      </c>
      <c r="I500" s="129">
        <v>1</v>
      </c>
      <c r="J500" s="59">
        <v>1</v>
      </c>
      <c r="K500" s="823">
        <f t="shared" si="15"/>
        <v>500000000</v>
      </c>
      <c r="L500" s="847">
        <v>500000000</v>
      </c>
      <c r="M500" s="848">
        <v>0</v>
      </c>
      <c r="N500" s="848">
        <v>0</v>
      </c>
      <c r="O500" s="883"/>
      <c r="P500" s="848">
        <v>0</v>
      </c>
      <c r="Q500" s="883"/>
      <c r="R500" s="883"/>
      <c r="S500" s="849">
        <v>0</v>
      </c>
      <c r="T500" s="504">
        <v>1</v>
      </c>
      <c r="U500" s="528" t="s">
        <v>1633</v>
      </c>
      <c r="V500" s="485" t="s">
        <v>1150</v>
      </c>
      <c r="W500" s="486">
        <v>1</v>
      </c>
      <c r="X500" s="778">
        <v>43101</v>
      </c>
      <c r="Y500" s="778">
        <v>43465</v>
      </c>
      <c r="Z500" s="695">
        <v>500000000</v>
      </c>
      <c r="AA500" s="696" t="s">
        <v>696</v>
      </c>
      <c r="AB500" s="3"/>
    </row>
    <row r="501" spans="1:28" ht="63" customHeight="1" x14ac:dyDescent="0.25">
      <c r="A501" s="176" t="s">
        <v>556</v>
      </c>
      <c r="B501" s="169" t="s">
        <v>691</v>
      </c>
      <c r="C501" s="177" t="s">
        <v>692</v>
      </c>
      <c r="D501" s="20">
        <v>256</v>
      </c>
      <c r="E501" s="128" t="s">
        <v>704</v>
      </c>
      <c r="F501" s="128" t="s">
        <v>705</v>
      </c>
      <c r="G501" s="128">
        <v>0</v>
      </c>
      <c r="H501" s="128" t="s">
        <v>35</v>
      </c>
      <c r="I501" s="128">
        <v>1</v>
      </c>
      <c r="J501" s="21">
        <v>1</v>
      </c>
      <c r="K501" s="821">
        <f t="shared" si="15"/>
        <v>0</v>
      </c>
      <c r="L501" s="840">
        <v>0</v>
      </c>
      <c r="M501" s="841">
        <v>0</v>
      </c>
      <c r="N501" s="841">
        <v>0</v>
      </c>
      <c r="O501" s="238"/>
      <c r="P501" s="841">
        <v>0</v>
      </c>
      <c r="Q501" s="238"/>
      <c r="R501" s="238"/>
      <c r="S501" s="842">
        <v>0</v>
      </c>
      <c r="T501" s="527">
        <v>2</v>
      </c>
      <c r="U501" s="527" t="s">
        <v>706</v>
      </c>
      <c r="V501" s="479" t="s">
        <v>1202</v>
      </c>
      <c r="W501" s="488">
        <v>1</v>
      </c>
      <c r="X501" s="752">
        <v>43101</v>
      </c>
      <c r="Y501" s="752">
        <v>43465</v>
      </c>
      <c r="Z501" s="698">
        <v>0</v>
      </c>
      <c r="AA501" s="699" t="s">
        <v>696</v>
      </c>
    </row>
    <row r="502" spans="1:28" ht="63" customHeight="1" x14ac:dyDescent="0.25">
      <c r="A502" s="176" t="s">
        <v>556</v>
      </c>
      <c r="B502" s="169" t="s">
        <v>691</v>
      </c>
      <c r="C502" s="177" t="s">
        <v>692</v>
      </c>
      <c r="D502" s="20">
        <v>256</v>
      </c>
      <c r="E502" s="128" t="s">
        <v>704</v>
      </c>
      <c r="F502" s="128" t="s">
        <v>705</v>
      </c>
      <c r="G502" s="128">
        <v>0</v>
      </c>
      <c r="H502" s="128" t="s">
        <v>35</v>
      </c>
      <c r="I502" s="128">
        <v>1</v>
      </c>
      <c r="J502" s="21">
        <v>1</v>
      </c>
      <c r="K502" s="821">
        <f t="shared" ref="K502:K533" si="16">+L502+M502+N502+O502+P502+Q502+R502+S502</f>
        <v>0</v>
      </c>
      <c r="L502" s="840">
        <v>0</v>
      </c>
      <c r="M502" s="841">
        <v>0</v>
      </c>
      <c r="N502" s="841">
        <v>0</v>
      </c>
      <c r="O502" s="238"/>
      <c r="P502" s="841">
        <v>0</v>
      </c>
      <c r="Q502" s="238"/>
      <c r="R502" s="238"/>
      <c r="S502" s="842">
        <v>0</v>
      </c>
      <c r="T502" s="527">
        <v>3</v>
      </c>
      <c r="U502" s="527" t="s">
        <v>1258</v>
      </c>
      <c r="V502" s="516" t="s">
        <v>1150</v>
      </c>
      <c r="W502" s="488">
        <v>1</v>
      </c>
      <c r="X502" s="752">
        <v>43101</v>
      </c>
      <c r="Y502" s="752">
        <v>43465</v>
      </c>
      <c r="Z502" s="698">
        <v>0</v>
      </c>
      <c r="AA502" s="699" t="s">
        <v>696</v>
      </c>
    </row>
    <row r="503" spans="1:28" ht="63" customHeight="1" thickBot="1" x14ac:dyDescent="0.3">
      <c r="A503" s="164" t="s">
        <v>556</v>
      </c>
      <c r="B503" s="165" t="s">
        <v>691</v>
      </c>
      <c r="C503" s="180" t="s">
        <v>692</v>
      </c>
      <c r="D503" s="30">
        <v>256</v>
      </c>
      <c r="E503" s="590" t="s">
        <v>704</v>
      </c>
      <c r="F503" s="590" t="s">
        <v>705</v>
      </c>
      <c r="G503" s="590">
        <v>0</v>
      </c>
      <c r="H503" s="590" t="s">
        <v>35</v>
      </c>
      <c r="I503" s="590">
        <v>1</v>
      </c>
      <c r="J503" s="31">
        <v>1</v>
      </c>
      <c r="K503" s="824">
        <f t="shared" si="16"/>
        <v>0</v>
      </c>
      <c r="L503" s="852">
        <v>0</v>
      </c>
      <c r="M503" s="853">
        <v>0</v>
      </c>
      <c r="N503" s="853">
        <v>0</v>
      </c>
      <c r="O503" s="884"/>
      <c r="P503" s="853">
        <v>0</v>
      </c>
      <c r="Q503" s="884"/>
      <c r="R503" s="884"/>
      <c r="S503" s="855">
        <v>0</v>
      </c>
      <c r="T503" s="483">
        <v>4</v>
      </c>
      <c r="U503" s="483" t="s">
        <v>707</v>
      </c>
      <c r="V503" s="511" t="s">
        <v>59</v>
      </c>
      <c r="W503" s="713">
        <v>100</v>
      </c>
      <c r="X503" s="779">
        <v>43101</v>
      </c>
      <c r="Y503" s="779">
        <v>43465</v>
      </c>
      <c r="Z503" s="702">
        <v>0</v>
      </c>
      <c r="AA503" s="703" t="s">
        <v>696</v>
      </c>
    </row>
    <row r="504" spans="1:28" ht="63" customHeight="1" thickBot="1" x14ac:dyDescent="0.3">
      <c r="A504" s="425" t="s">
        <v>556</v>
      </c>
      <c r="B504" s="158" t="s">
        <v>691</v>
      </c>
      <c r="C504" s="182" t="s">
        <v>692</v>
      </c>
      <c r="D504" s="7">
        <v>257</v>
      </c>
      <c r="E504" s="270" t="s">
        <v>708</v>
      </c>
      <c r="F504" s="270" t="s">
        <v>709</v>
      </c>
      <c r="G504" s="270">
        <v>0</v>
      </c>
      <c r="H504" s="270" t="s">
        <v>31</v>
      </c>
      <c r="I504" s="270">
        <v>1</v>
      </c>
      <c r="J504" s="8">
        <v>0.33</v>
      </c>
      <c r="K504" s="826">
        <f t="shared" si="16"/>
        <v>0</v>
      </c>
      <c r="L504" s="860">
        <v>0</v>
      </c>
      <c r="M504" s="861">
        <v>0</v>
      </c>
      <c r="N504" s="861">
        <v>0</v>
      </c>
      <c r="O504" s="882"/>
      <c r="P504" s="861">
        <v>0</v>
      </c>
      <c r="Q504" s="882"/>
      <c r="R504" s="882"/>
      <c r="S504" s="862">
        <v>0</v>
      </c>
      <c r="T504" s="463">
        <v>1</v>
      </c>
      <c r="U504" s="513" t="s">
        <v>1634</v>
      </c>
      <c r="V504" s="510" t="s">
        <v>1150</v>
      </c>
      <c r="W504" s="691">
        <v>1</v>
      </c>
      <c r="X504" s="780">
        <v>43101</v>
      </c>
      <c r="Y504" s="780">
        <v>43465</v>
      </c>
      <c r="Z504" s="693">
        <v>0</v>
      </c>
      <c r="AA504" s="715" t="s">
        <v>696</v>
      </c>
    </row>
    <row r="505" spans="1:28" ht="63" customHeight="1" x14ac:dyDescent="0.25">
      <c r="A505" s="160" t="s">
        <v>556</v>
      </c>
      <c r="B505" s="161" t="s">
        <v>691</v>
      </c>
      <c r="C505" s="175" t="s">
        <v>692</v>
      </c>
      <c r="D505" s="58">
        <v>258</v>
      </c>
      <c r="E505" s="129" t="s">
        <v>710</v>
      </c>
      <c r="F505" s="129" t="s">
        <v>711</v>
      </c>
      <c r="G505" s="129">
        <v>0</v>
      </c>
      <c r="H505" s="129" t="s">
        <v>31</v>
      </c>
      <c r="I505" s="129">
        <v>1</v>
      </c>
      <c r="J505" s="59">
        <v>0.33</v>
      </c>
      <c r="K505" s="823">
        <f t="shared" si="16"/>
        <v>80000000</v>
      </c>
      <c r="L505" s="847">
        <v>80000000</v>
      </c>
      <c r="M505" s="848">
        <v>0</v>
      </c>
      <c r="N505" s="848">
        <v>0</v>
      </c>
      <c r="O505" s="163"/>
      <c r="P505" s="848">
        <v>0</v>
      </c>
      <c r="Q505" s="163"/>
      <c r="R505" s="163"/>
      <c r="S505" s="849">
        <v>0</v>
      </c>
      <c r="T505" s="504">
        <v>1</v>
      </c>
      <c r="U505" s="528" t="s">
        <v>1259</v>
      </c>
      <c r="V505" s="515" t="s">
        <v>59</v>
      </c>
      <c r="W505" s="486">
        <v>100</v>
      </c>
      <c r="X505" s="778">
        <v>43101</v>
      </c>
      <c r="Y505" s="778">
        <v>43465</v>
      </c>
      <c r="Z505" s="695">
        <v>0</v>
      </c>
      <c r="AA505" s="696" t="s">
        <v>696</v>
      </c>
    </row>
    <row r="506" spans="1:28" ht="63" customHeight="1" x14ac:dyDescent="0.25">
      <c r="A506" s="176" t="s">
        <v>556</v>
      </c>
      <c r="B506" s="169" t="s">
        <v>691</v>
      </c>
      <c r="C506" s="177" t="s">
        <v>692</v>
      </c>
      <c r="D506" s="20">
        <v>258</v>
      </c>
      <c r="E506" s="128" t="s">
        <v>710</v>
      </c>
      <c r="F506" s="128" t="s">
        <v>711</v>
      </c>
      <c r="G506" s="128">
        <v>0</v>
      </c>
      <c r="H506" s="128" t="s">
        <v>31</v>
      </c>
      <c r="I506" s="128">
        <v>1</v>
      </c>
      <c r="J506" s="21">
        <v>0.33</v>
      </c>
      <c r="K506" s="821">
        <f t="shared" si="16"/>
        <v>0</v>
      </c>
      <c r="L506" s="840">
        <v>0</v>
      </c>
      <c r="M506" s="841">
        <v>0</v>
      </c>
      <c r="N506" s="841">
        <v>0</v>
      </c>
      <c r="O506" s="154"/>
      <c r="P506" s="841">
        <v>0</v>
      </c>
      <c r="Q506" s="154"/>
      <c r="R506" s="154"/>
      <c r="S506" s="842">
        <v>0</v>
      </c>
      <c r="T506" s="527">
        <v>2</v>
      </c>
      <c r="U506" s="527" t="s">
        <v>1260</v>
      </c>
      <c r="V506" s="516" t="s">
        <v>59</v>
      </c>
      <c r="W506" s="488">
        <v>100</v>
      </c>
      <c r="X506" s="752">
        <v>43101</v>
      </c>
      <c r="Y506" s="752">
        <v>43465</v>
      </c>
      <c r="Z506" s="698">
        <v>80000000</v>
      </c>
      <c r="AA506" s="699" t="s">
        <v>696</v>
      </c>
    </row>
    <row r="507" spans="1:28" ht="63" customHeight="1" thickBot="1" x14ac:dyDescent="0.3">
      <c r="A507" s="164" t="s">
        <v>556</v>
      </c>
      <c r="B507" s="165" t="s">
        <v>691</v>
      </c>
      <c r="C507" s="180" t="s">
        <v>692</v>
      </c>
      <c r="D507" s="30">
        <v>258</v>
      </c>
      <c r="E507" s="590" t="s">
        <v>710</v>
      </c>
      <c r="F507" s="590" t="s">
        <v>711</v>
      </c>
      <c r="G507" s="590">
        <v>0</v>
      </c>
      <c r="H507" s="590" t="s">
        <v>31</v>
      </c>
      <c r="I507" s="590">
        <v>1</v>
      </c>
      <c r="J507" s="31">
        <v>0.33</v>
      </c>
      <c r="K507" s="824">
        <f t="shared" si="16"/>
        <v>0</v>
      </c>
      <c r="L507" s="852">
        <v>0</v>
      </c>
      <c r="M507" s="853">
        <v>0</v>
      </c>
      <c r="N507" s="853">
        <v>0</v>
      </c>
      <c r="O507" s="884"/>
      <c r="P507" s="853">
        <v>0</v>
      </c>
      <c r="Q507" s="884"/>
      <c r="R507" s="884"/>
      <c r="S507" s="855">
        <v>0</v>
      </c>
      <c r="T507" s="483">
        <v>3</v>
      </c>
      <c r="U507" s="483" t="s">
        <v>1261</v>
      </c>
      <c r="V507" s="511" t="s">
        <v>59</v>
      </c>
      <c r="W507" s="713">
        <v>100</v>
      </c>
      <c r="X507" s="779">
        <v>43101</v>
      </c>
      <c r="Y507" s="779">
        <v>43465</v>
      </c>
      <c r="Z507" s="702">
        <v>0</v>
      </c>
      <c r="AA507" s="703" t="s">
        <v>696</v>
      </c>
    </row>
    <row r="508" spans="1:28" ht="63" customHeight="1" thickBot="1" x14ac:dyDescent="0.3">
      <c r="A508" s="425" t="s">
        <v>556</v>
      </c>
      <c r="B508" s="158" t="s">
        <v>691</v>
      </c>
      <c r="C508" s="182" t="s">
        <v>692</v>
      </c>
      <c r="D508" s="7">
        <v>259</v>
      </c>
      <c r="E508" s="270" t="s">
        <v>712</v>
      </c>
      <c r="F508" s="270" t="s">
        <v>713</v>
      </c>
      <c r="G508" s="270" t="s">
        <v>45</v>
      </c>
      <c r="H508" s="270" t="s">
        <v>35</v>
      </c>
      <c r="I508" s="270">
        <v>1</v>
      </c>
      <c r="J508" s="8">
        <v>1</v>
      </c>
      <c r="K508" s="826">
        <f t="shared" si="16"/>
        <v>0</v>
      </c>
      <c r="L508" s="860">
        <v>0</v>
      </c>
      <c r="M508" s="861">
        <v>0</v>
      </c>
      <c r="N508" s="861">
        <v>0</v>
      </c>
      <c r="O508" s="239"/>
      <c r="P508" s="861">
        <v>0</v>
      </c>
      <c r="Q508" s="239"/>
      <c r="R508" s="239"/>
      <c r="S508" s="862">
        <v>0</v>
      </c>
      <c r="T508" s="463">
        <v>1</v>
      </c>
      <c r="U508" s="503" t="s">
        <v>714</v>
      </c>
      <c r="V508" s="503" t="s">
        <v>1150</v>
      </c>
      <c r="W508" s="691">
        <v>1</v>
      </c>
      <c r="X508" s="692">
        <v>43101</v>
      </c>
      <c r="Y508" s="692">
        <v>43465</v>
      </c>
      <c r="Z508" s="693">
        <v>0</v>
      </c>
      <c r="AA508" s="715" t="s">
        <v>696</v>
      </c>
    </row>
    <row r="509" spans="1:28" ht="63" customHeight="1" x14ac:dyDescent="0.25">
      <c r="A509" s="160" t="s">
        <v>556</v>
      </c>
      <c r="B509" s="161" t="s">
        <v>691</v>
      </c>
      <c r="C509" s="175" t="s">
        <v>692</v>
      </c>
      <c r="D509" s="58">
        <v>260</v>
      </c>
      <c r="E509" s="129" t="s">
        <v>1635</v>
      </c>
      <c r="F509" s="129" t="s">
        <v>1636</v>
      </c>
      <c r="G509" s="129" t="s">
        <v>45</v>
      </c>
      <c r="H509" s="129" t="s">
        <v>31</v>
      </c>
      <c r="I509" s="129">
        <v>5</v>
      </c>
      <c r="J509" s="59"/>
      <c r="K509" s="823">
        <f t="shared" si="16"/>
        <v>0</v>
      </c>
      <c r="L509" s="847">
        <v>0</v>
      </c>
      <c r="M509" s="848">
        <v>0</v>
      </c>
      <c r="N509" s="848">
        <v>0</v>
      </c>
      <c r="O509" s="883"/>
      <c r="P509" s="848">
        <v>0</v>
      </c>
      <c r="Q509" s="883"/>
      <c r="R509" s="883"/>
      <c r="S509" s="849">
        <v>0</v>
      </c>
      <c r="T509" s="504">
        <v>1</v>
      </c>
      <c r="U509" s="528" t="s">
        <v>1262</v>
      </c>
      <c r="V509" s="528" t="s">
        <v>1150</v>
      </c>
      <c r="W509" s="528">
        <v>1</v>
      </c>
      <c r="X509" s="694">
        <v>43101</v>
      </c>
      <c r="Y509" s="778">
        <v>43465</v>
      </c>
      <c r="Z509" s="695">
        <v>0</v>
      </c>
      <c r="AA509" s="696" t="s">
        <v>55</v>
      </c>
    </row>
    <row r="510" spans="1:28" ht="63" customHeight="1" thickBot="1" x14ac:dyDescent="0.3">
      <c r="A510" s="164" t="s">
        <v>556</v>
      </c>
      <c r="B510" s="165" t="s">
        <v>691</v>
      </c>
      <c r="C510" s="180" t="s">
        <v>692</v>
      </c>
      <c r="D510" s="30">
        <v>260</v>
      </c>
      <c r="E510" s="590" t="s">
        <v>1635</v>
      </c>
      <c r="F510" s="590" t="s">
        <v>1636</v>
      </c>
      <c r="G510" s="590" t="s">
        <v>45</v>
      </c>
      <c r="H510" s="590" t="s">
        <v>31</v>
      </c>
      <c r="I510" s="590">
        <v>5</v>
      </c>
      <c r="J510" s="31"/>
      <c r="K510" s="824">
        <f t="shared" si="16"/>
        <v>0</v>
      </c>
      <c r="L510" s="852">
        <v>0</v>
      </c>
      <c r="M510" s="853">
        <v>0</v>
      </c>
      <c r="N510" s="853">
        <v>0</v>
      </c>
      <c r="O510" s="889"/>
      <c r="P510" s="853">
        <v>0</v>
      </c>
      <c r="Q510" s="889"/>
      <c r="R510" s="889"/>
      <c r="S510" s="855">
        <v>0</v>
      </c>
      <c r="T510" s="483">
        <v>2</v>
      </c>
      <c r="U510" s="483" t="s">
        <v>1263</v>
      </c>
      <c r="V510" s="483" t="s">
        <v>1150</v>
      </c>
      <c r="W510" s="483">
        <v>1</v>
      </c>
      <c r="X510" s="779">
        <v>43101</v>
      </c>
      <c r="Y510" s="779">
        <v>43465</v>
      </c>
      <c r="Z510" s="702">
        <v>0</v>
      </c>
      <c r="AA510" s="703" t="s">
        <v>55</v>
      </c>
    </row>
    <row r="511" spans="1:28" ht="63" customHeight="1" thickBot="1" x14ac:dyDescent="0.3">
      <c r="A511" s="425" t="s">
        <v>556</v>
      </c>
      <c r="B511" s="158" t="s">
        <v>691</v>
      </c>
      <c r="C511" s="182" t="s">
        <v>692</v>
      </c>
      <c r="D511" s="7">
        <v>261</v>
      </c>
      <c r="E511" s="270" t="s">
        <v>715</v>
      </c>
      <c r="F511" s="270" t="s">
        <v>1637</v>
      </c>
      <c r="G511" s="270">
        <v>17.5</v>
      </c>
      <c r="H511" s="270" t="s">
        <v>31</v>
      </c>
      <c r="I511" s="270">
        <v>17.5</v>
      </c>
      <c r="J511" s="8"/>
      <c r="K511" s="826">
        <f t="shared" si="16"/>
        <v>1716795281</v>
      </c>
      <c r="L511" s="860">
        <v>0</v>
      </c>
      <c r="M511" s="861">
        <v>0</v>
      </c>
      <c r="N511" s="861">
        <v>1716795281</v>
      </c>
      <c r="O511" s="882"/>
      <c r="P511" s="861">
        <v>0</v>
      </c>
      <c r="Q511" s="882"/>
      <c r="R511" s="882"/>
      <c r="S511" s="862">
        <v>0</v>
      </c>
      <c r="T511" s="519">
        <v>1</v>
      </c>
      <c r="U511" s="513" t="s">
        <v>1638</v>
      </c>
      <c r="V511" s="513" t="s">
        <v>1639</v>
      </c>
      <c r="W511" s="513" t="s">
        <v>716</v>
      </c>
      <c r="X511" s="737">
        <v>43101</v>
      </c>
      <c r="Y511" s="780">
        <v>43465</v>
      </c>
      <c r="Z511" s="693">
        <v>1716795281</v>
      </c>
      <c r="AA511" s="715" t="s">
        <v>55</v>
      </c>
    </row>
    <row r="512" spans="1:28" ht="63" customHeight="1" thickBot="1" x14ac:dyDescent="0.3">
      <c r="A512" s="184" t="s">
        <v>556</v>
      </c>
      <c r="B512" s="185" t="s">
        <v>691</v>
      </c>
      <c r="C512" s="240" t="s">
        <v>692</v>
      </c>
      <c r="D512" s="13">
        <v>262</v>
      </c>
      <c r="E512" s="89" t="s">
        <v>717</v>
      </c>
      <c r="F512" s="89" t="s">
        <v>718</v>
      </c>
      <c r="G512" s="89">
        <v>0</v>
      </c>
      <c r="H512" s="89" t="s">
        <v>31</v>
      </c>
      <c r="I512" s="89">
        <v>50</v>
      </c>
      <c r="J512" s="14"/>
      <c r="K512" s="827">
        <f t="shared" si="16"/>
        <v>0</v>
      </c>
      <c r="L512" s="863">
        <v>0</v>
      </c>
      <c r="M512" s="864">
        <v>0</v>
      </c>
      <c r="N512" s="864">
        <v>0</v>
      </c>
      <c r="O512" s="893"/>
      <c r="P512" s="864">
        <v>0</v>
      </c>
      <c r="Q512" s="893"/>
      <c r="R512" s="893"/>
      <c r="S512" s="865">
        <v>0</v>
      </c>
      <c r="T512" s="490">
        <v>1</v>
      </c>
      <c r="U512" s="541" t="s">
        <v>1640</v>
      </c>
      <c r="V512" s="541" t="s">
        <v>59</v>
      </c>
      <c r="W512" s="541">
        <v>100</v>
      </c>
      <c r="X512" s="734">
        <v>43101</v>
      </c>
      <c r="Y512" s="734">
        <v>43465</v>
      </c>
      <c r="Z512" s="690">
        <v>0</v>
      </c>
      <c r="AA512" s="248" t="s">
        <v>55</v>
      </c>
    </row>
    <row r="513" spans="1:28" ht="63" customHeight="1" thickBot="1" x14ac:dyDescent="0.3">
      <c r="A513" s="425" t="s">
        <v>556</v>
      </c>
      <c r="B513" s="158" t="s">
        <v>691</v>
      </c>
      <c r="C513" s="182" t="s">
        <v>692</v>
      </c>
      <c r="D513" s="7">
        <v>263</v>
      </c>
      <c r="E513" s="270" t="s">
        <v>719</v>
      </c>
      <c r="F513" s="270" t="s">
        <v>720</v>
      </c>
      <c r="G513" s="270">
        <v>0</v>
      </c>
      <c r="H513" s="270" t="s">
        <v>31</v>
      </c>
      <c r="I513" s="270">
        <v>1</v>
      </c>
      <c r="J513" s="8"/>
      <c r="K513" s="826">
        <f t="shared" si="16"/>
        <v>0</v>
      </c>
      <c r="L513" s="860">
        <v>0</v>
      </c>
      <c r="M513" s="861">
        <v>0</v>
      </c>
      <c r="N513" s="861">
        <v>0</v>
      </c>
      <c r="O513" s="239"/>
      <c r="P513" s="861">
        <v>0</v>
      </c>
      <c r="Q513" s="239"/>
      <c r="R513" s="239"/>
      <c r="S513" s="862">
        <v>0</v>
      </c>
      <c r="T513" s="463">
        <v>1</v>
      </c>
      <c r="U513" s="539" t="s">
        <v>1640</v>
      </c>
      <c r="V513" s="539" t="s">
        <v>59</v>
      </c>
      <c r="W513" s="539">
        <v>100</v>
      </c>
      <c r="X513" s="737">
        <v>43101</v>
      </c>
      <c r="Y513" s="737">
        <v>43465</v>
      </c>
      <c r="Z513" s="693">
        <v>0</v>
      </c>
      <c r="AA513" s="715" t="s">
        <v>55</v>
      </c>
    </row>
    <row r="514" spans="1:28" ht="63" customHeight="1" thickBot="1" x14ac:dyDescent="0.3">
      <c r="A514" s="184" t="s">
        <v>556</v>
      </c>
      <c r="B514" s="185" t="s">
        <v>691</v>
      </c>
      <c r="C514" s="240" t="s">
        <v>692</v>
      </c>
      <c r="D514" s="13">
        <v>264</v>
      </c>
      <c r="E514" s="89" t="s">
        <v>721</v>
      </c>
      <c r="F514" s="89" t="s">
        <v>722</v>
      </c>
      <c r="G514" s="89">
        <v>0</v>
      </c>
      <c r="H514" s="89" t="s">
        <v>31</v>
      </c>
      <c r="I514" s="89">
        <v>1</v>
      </c>
      <c r="J514" s="14"/>
      <c r="K514" s="827">
        <f t="shared" si="16"/>
        <v>0</v>
      </c>
      <c r="L514" s="863">
        <v>0</v>
      </c>
      <c r="M514" s="864">
        <v>0</v>
      </c>
      <c r="N514" s="864">
        <v>0</v>
      </c>
      <c r="O514" s="890"/>
      <c r="P514" s="864">
        <v>0</v>
      </c>
      <c r="Q514" s="890"/>
      <c r="R514" s="890"/>
      <c r="S514" s="865">
        <v>0</v>
      </c>
      <c r="T514" s="490">
        <v>1</v>
      </c>
      <c r="U514" s="541" t="s">
        <v>1640</v>
      </c>
      <c r="V514" s="541" t="s">
        <v>59</v>
      </c>
      <c r="W514" s="541">
        <v>100</v>
      </c>
      <c r="X514" s="734">
        <v>43101</v>
      </c>
      <c r="Y514" s="734">
        <v>43465</v>
      </c>
      <c r="Z514" s="690">
        <v>0</v>
      </c>
      <c r="AA514" s="248" t="s">
        <v>55</v>
      </c>
    </row>
    <row r="515" spans="1:28" ht="63" customHeight="1" thickBot="1" x14ac:dyDescent="0.3">
      <c r="A515" s="425" t="s">
        <v>556</v>
      </c>
      <c r="B515" s="158" t="s">
        <v>691</v>
      </c>
      <c r="C515" s="182" t="s">
        <v>692</v>
      </c>
      <c r="D515" s="7">
        <v>265</v>
      </c>
      <c r="E515" s="270" t="s">
        <v>723</v>
      </c>
      <c r="F515" s="270" t="s">
        <v>724</v>
      </c>
      <c r="G515" s="270">
        <v>0</v>
      </c>
      <c r="H515" s="270" t="s">
        <v>31</v>
      </c>
      <c r="I515" s="270">
        <v>50</v>
      </c>
      <c r="J515" s="14"/>
      <c r="K515" s="827">
        <f t="shared" si="16"/>
        <v>0</v>
      </c>
      <c r="L515" s="863">
        <v>0</v>
      </c>
      <c r="M515" s="864">
        <v>0</v>
      </c>
      <c r="N515" s="864">
        <v>0</v>
      </c>
      <c r="O515" s="890"/>
      <c r="P515" s="864">
        <v>0</v>
      </c>
      <c r="Q515" s="890"/>
      <c r="R515" s="890"/>
      <c r="S515" s="865">
        <v>0</v>
      </c>
      <c r="T515" s="463">
        <v>1</v>
      </c>
      <c r="U515" s="539" t="s">
        <v>1640</v>
      </c>
      <c r="V515" s="539" t="s">
        <v>59</v>
      </c>
      <c r="W515" s="539">
        <v>100</v>
      </c>
      <c r="X515" s="737">
        <v>43101</v>
      </c>
      <c r="Y515" s="737">
        <v>43465</v>
      </c>
      <c r="Z515" s="693">
        <v>0</v>
      </c>
      <c r="AA515" s="715" t="s">
        <v>55</v>
      </c>
    </row>
    <row r="516" spans="1:28" ht="63" customHeight="1" thickBot="1" x14ac:dyDescent="0.3">
      <c r="A516" s="439" t="s">
        <v>556</v>
      </c>
      <c r="B516" s="440" t="s">
        <v>1641</v>
      </c>
      <c r="C516" s="442" t="s">
        <v>725</v>
      </c>
      <c r="D516" s="374">
        <v>266</v>
      </c>
      <c r="E516" s="594" t="s">
        <v>726</v>
      </c>
      <c r="F516" s="594" t="s">
        <v>1581</v>
      </c>
      <c r="G516" s="650">
        <v>0</v>
      </c>
      <c r="H516" s="650" t="s">
        <v>31</v>
      </c>
      <c r="I516" s="650">
        <v>1</v>
      </c>
      <c r="J516" s="74">
        <v>1</v>
      </c>
      <c r="K516" s="826">
        <f t="shared" si="16"/>
        <v>0</v>
      </c>
      <c r="L516" s="860">
        <v>0</v>
      </c>
      <c r="M516" s="861">
        <v>0</v>
      </c>
      <c r="N516" s="861">
        <v>0</v>
      </c>
      <c r="O516" s="239"/>
      <c r="P516" s="861">
        <v>0</v>
      </c>
      <c r="Q516" s="239"/>
      <c r="R516" s="239"/>
      <c r="S516" s="862">
        <v>0</v>
      </c>
      <c r="T516" s="535"/>
      <c r="U516" s="536"/>
      <c r="V516" s="536"/>
      <c r="W516" s="536"/>
      <c r="X516" s="781"/>
      <c r="Y516" s="781"/>
      <c r="Z516" s="722"/>
      <c r="AA516" s="723" t="s">
        <v>92</v>
      </c>
    </row>
    <row r="517" spans="1:28" ht="63" customHeight="1" x14ac:dyDescent="0.25">
      <c r="A517" s="205" t="s">
        <v>556</v>
      </c>
      <c r="B517" s="206" t="s">
        <v>1641</v>
      </c>
      <c r="C517" s="224" t="s">
        <v>725</v>
      </c>
      <c r="D517" s="58">
        <v>267</v>
      </c>
      <c r="E517" s="129" t="s">
        <v>727</v>
      </c>
      <c r="F517" s="129" t="s">
        <v>728</v>
      </c>
      <c r="G517" s="647">
        <v>0</v>
      </c>
      <c r="H517" s="647" t="s">
        <v>31</v>
      </c>
      <c r="I517" s="647">
        <v>1</v>
      </c>
      <c r="J517" s="85">
        <v>0.33</v>
      </c>
      <c r="K517" s="823">
        <f t="shared" si="16"/>
        <v>744543794</v>
      </c>
      <c r="L517" s="847">
        <v>744543794</v>
      </c>
      <c r="M517" s="848">
        <v>0</v>
      </c>
      <c r="N517" s="848">
        <v>0</v>
      </c>
      <c r="O517" s="163"/>
      <c r="P517" s="848">
        <v>0</v>
      </c>
      <c r="Q517" s="163"/>
      <c r="R517" s="163"/>
      <c r="S517" s="849">
        <v>0</v>
      </c>
      <c r="T517" s="528">
        <v>1</v>
      </c>
      <c r="U517" s="528" t="s">
        <v>1642</v>
      </c>
      <c r="V517" s="528" t="s">
        <v>59</v>
      </c>
      <c r="W517" s="484">
        <v>100</v>
      </c>
      <c r="X517" s="712">
        <v>43133</v>
      </c>
      <c r="Y517" s="712">
        <v>43454</v>
      </c>
      <c r="Z517" s="695">
        <f>126000000+72000000</f>
        <v>198000000</v>
      </c>
      <c r="AA517" s="696" t="s">
        <v>92</v>
      </c>
      <c r="AB517" s="244"/>
    </row>
    <row r="518" spans="1:28" ht="63" customHeight="1" x14ac:dyDescent="0.25">
      <c r="A518" s="213" t="s">
        <v>556</v>
      </c>
      <c r="B518" s="214" t="s">
        <v>1641</v>
      </c>
      <c r="C518" s="172" t="s">
        <v>725</v>
      </c>
      <c r="D518" s="20">
        <v>267</v>
      </c>
      <c r="E518" s="128" t="s">
        <v>727</v>
      </c>
      <c r="F518" s="128" t="s">
        <v>728</v>
      </c>
      <c r="G518" s="237">
        <v>0</v>
      </c>
      <c r="H518" s="237" t="s">
        <v>31</v>
      </c>
      <c r="I518" s="237">
        <v>1</v>
      </c>
      <c r="J518" s="92">
        <v>0.33</v>
      </c>
      <c r="K518" s="821">
        <f t="shared" si="16"/>
        <v>0</v>
      </c>
      <c r="L518" s="840">
        <v>0</v>
      </c>
      <c r="M518" s="841">
        <v>0</v>
      </c>
      <c r="N518" s="841">
        <v>0</v>
      </c>
      <c r="O518" s="154"/>
      <c r="P518" s="841">
        <v>0</v>
      </c>
      <c r="Q518" s="154"/>
      <c r="R518" s="154"/>
      <c r="S518" s="842">
        <v>0</v>
      </c>
      <c r="T518" s="527">
        <v>2</v>
      </c>
      <c r="U518" s="527" t="s">
        <v>1643</v>
      </c>
      <c r="V518" s="527" t="s">
        <v>59</v>
      </c>
      <c r="W518" s="527">
        <v>100</v>
      </c>
      <c r="X518" s="752">
        <v>43101</v>
      </c>
      <c r="Y518" s="752">
        <v>43465</v>
      </c>
      <c r="Z518" s="698">
        <v>391543794</v>
      </c>
      <c r="AA518" s="699" t="s">
        <v>92</v>
      </c>
    </row>
    <row r="519" spans="1:28" ht="63" customHeight="1" x14ac:dyDescent="0.25">
      <c r="A519" s="213" t="s">
        <v>556</v>
      </c>
      <c r="B519" s="214" t="s">
        <v>1641</v>
      </c>
      <c r="C519" s="172" t="s">
        <v>725</v>
      </c>
      <c r="D519" s="20">
        <v>267</v>
      </c>
      <c r="E519" s="128" t="s">
        <v>727</v>
      </c>
      <c r="F519" s="128" t="s">
        <v>728</v>
      </c>
      <c r="G519" s="237">
        <v>0</v>
      </c>
      <c r="H519" s="237" t="s">
        <v>31</v>
      </c>
      <c r="I519" s="237">
        <v>1</v>
      </c>
      <c r="J519" s="92">
        <v>0.33</v>
      </c>
      <c r="K519" s="821">
        <f t="shared" si="16"/>
        <v>0</v>
      </c>
      <c r="L519" s="840">
        <v>0</v>
      </c>
      <c r="M519" s="841">
        <v>0</v>
      </c>
      <c r="N519" s="841">
        <v>0</v>
      </c>
      <c r="O519" s="154"/>
      <c r="P519" s="841">
        <v>0</v>
      </c>
      <c r="Q519" s="154"/>
      <c r="R519" s="154"/>
      <c r="S519" s="842">
        <v>0</v>
      </c>
      <c r="T519" s="527">
        <v>3</v>
      </c>
      <c r="U519" s="527" t="s">
        <v>1644</v>
      </c>
      <c r="V519" s="527" t="s">
        <v>1150</v>
      </c>
      <c r="W519" s="527">
        <v>1</v>
      </c>
      <c r="X519" s="752">
        <v>43101</v>
      </c>
      <c r="Y519" s="752">
        <v>43465</v>
      </c>
      <c r="Z519" s="698">
        <v>20000000</v>
      </c>
      <c r="AA519" s="699" t="s">
        <v>92</v>
      </c>
    </row>
    <row r="520" spans="1:28" ht="63" customHeight="1" x14ac:dyDescent="0.25">
      <c r="A520" s="213" t="s">
        <v>556</v>
      </c>
      <c r="B520" s="214" t="s">
        <v>1641</v>
      </c>
      <c r="C520" s="172" t="s">
        <v>725</v>
      </c>
      <c r="D520" s="20">
        <v>267</v>
      </c>
      <c r="E520" s="128" t="s">
        <v>727</v>
      </c>
      <c r="F520" s="128" t="s">
        <v>728</v>
      </c>
      <c r="G520" s="237">
        <v>0</v>
      </c>
      <c r="H520" s="237" t="s">
        <v>31</v>
      </c>
      <c r="I520" s="237">
        <v>1</v>
      </c>
      <c r="J520" s="92">
        <v>0.33</v>
      </c>
      <c r="K520" s="821">
        <f t="shared" si="16"/>
        <v>0</v>
      </c>
      <c r="L520" s="840">
        <v>0</v>
      </c>
      <c r="M520" s="841">
        <v>0</v>
      </c>
      <c r="N520" s="841">
        <v>0</v>
      </c>
      <c r="O520" s="154"/>
      <c r="P520" s="841">
        <v>0</v>
      </c>
      <c r="Q520" s="154"/>
      <c r="R520" s="154"/>
      <c r="S520" s="842">
        <v>0</v>
      </c>
      <c r="T520" s="527">
        <v>4</v>
      </c>
      <c r="U520" s="527" t="s">
        <v>1645</v>
      </c>
      <c r="V520" s="527" t="s">
        <v>59</v>
      </c>
      <c r="W520" s="527">
        <v>100</v>
      </c>
      <c r="X520" s="752">
        <v>43101</v>
      </c>
      <c r="Y520" s="752">
        <v>43465</v>
      </c>
      <c r="Z520" s="698">
        <v>35000000</v>
      </c>
      <c r="AA520" s="699" t="s">
        <v>92</v>
      </c>
    </row>
    <row r="521" spans="1:28" ht="63" customHeight="1" x14ac:dyDescent="0.25">
      <c r="A521" s="213" t="s">
        <v>556</v>
      </c>
      <c r="B521" s="214" t="s">
        <v>1641</v>
      </c>
      <c r="C521" s="172" t="s">
        <v>725</v>
      </c>
      <c r="D521" s="20">
        <v>267</v>
      </c>
      <c r="E521" s="128" t="s">
        <v>727</v>
      </c>
      <c r="F521" s="128" t="s">
        <v>728</v>
      </c>
      <c r="G521" s="237">
        <v>0</v>
      </c>
      <c r="H521" s="237" t="s">
        <v>31</v>
      </c>
      <c r="I521" s="237">
        <v>1</v>
      </c>
      <c r="J521" s="92">
        <v>0.33</v>
      </c>
      <c r="K521" s="821">
        <f t="shared" si="16"/>
        <v>0</v>
      </c>
      <c r="L521" s="840">
        <v>0</v>
      </c>
      <c r="M521" s="841">
        <v>0</v>
      </c>
      <c r="N521" s="841">
        <v>0</v>
      </c>
      <c r="O521" s="154"/>
      <c r="P521" s="841">
        <v>0</v>
      </c>
      <c r="Q521" s="154"/>
      <c r="R521" s="154"/>
      <c r="S521" s="842">
        <v>0</v>
      </c>
      <c r="T521" s="527">
        <v>5</v>
      </c>
      <c r="U521" s="527" t="s">
        <v>1646</v>
      </c>
      <c r="V521" s="479" t="s">
        <v>59</v>
      </c>
      <c r="W521" s="564">
        <v>100</v>
      </c>
      <c r="X521" s="758">
        <v>43101</v>
      </c>
      <c r="Y521" s="758">
        <v>43465</v>
      </c>
      <c r="Z521" s="759">
        <v>0</v>
      </c>
      <c r="AA521" s="699" t="s">
        <v>92</v>
      </c>
    </row>
    <row r="522" spans="1:28" ht="63" customHeight="1" thickBot="1" x14ac:dyDescent="0.3">
      <c r="A522" s="199" t="s">
        <v>556</v>
      </c>
      <c r="B522" s="208" t="s">
        <v>1647</v>
      </c>
      <c r="C522" s="201" t="s">
        <v>725</v>
      </c>
      <c r="D522" s="30">
        <v>267</v>
      </c>
      <c r="E522" s="590" t="s">
        <v>727</v>
      </c>
      <c r="F522" s="590" t="s">
        <v>728</v>
      </c>
      <c r="G522" s="649">
        <v>1</v>
      </c>
      <c r="H522" s="649" t="s">
        <v>31</v>
      </c>
      <c r="I522" s="649">
        <v>2</v>
      </c>
      <c r="J522" s="202">
        <v>0.33</v>
      </c>
      <c r="K522" s="824">
        <f t="shared" si="16"/>
        <v>0</v>
      </c>
      <c r="L522" s="852">
        <v>0</v>
      </c>
      <c r="M522" s="853">
        <v>0</v>
      </c>
      <c r="N522" s="853">
        <v>0</v>
      </c>
      <c r="O522" s="889"/>
      <c r="P522" s="853">
        <v>0</v>
      </c>
      <c r="Q522" s="889"/>
      <c r="R522" s="889"/>
      <c r="S522" s="855">
        <v>0</v>
      </c>
      <c r="T522" s="483">
        <v>6</v>
      </c>
      <c r="U522" s="483" t="s">
        <v>729</v>
      </c>
      <c r="V522" s="483" t="s">
        <v>1251</v>
      </c>
      <c r="W522" s="483">
        <v>1</v>
      </c>
      <c r="X522" s="779">
        <v>43101</v>
      </c>
      <c r="Y522" s="779">
        <v>43465</v>
      </c>
      <c r="Z522" s="702">
        <v>100000000</v>
      </c>
      <c r="AA522" s="703" t="s">
        <v>92</v>
      </c>
    </row>
    <row r="523" spans="1:28" ht="63" customHeight="1" thickBot="1" x14ac:dyDescent="0.3">
      <c r="A523" s="430" t="s">
        <v>556</v>
      </c>
      <c r="B523" s="436" t="s">
        <v>1641</v>
      </c>
      <c r="C523" s="432" t="s">
        <v>725</v>
      </c>
      <c r="D523" s="97">
        <v>268</v>
      </c>
      <c r="E523" s="655" t="s">
        <v>730</v>
      </c>
      <c r="F523" s="655" t="s">
        <v>731</v>
      </c>
      <c r="G523" s="654" t="s">
        <v>45</v>
      </c>
      <c r="H523" s="654" t="s">
        <v>31</v>
      </c>
      <c r="I523" s="654">
        <v>8</v>
      </c>
      <c r="J523" s="433">
        <v>2</v>
      </c>
      <c r="K523" s="827">
        <f t="shared" si="16"/>
        <v>0</v>
      </c>
      <c r="L523" s="863">
        <v>0</v>
      </c>
      <c r="M523" s="864">
        <v>0</v>
      </c>
      <c r="N523" s="864">
        <v>0</v>
      </c>
      <c r="O523" s="893"/>
      <c r="P523" s="864">
        <v>0</v>
      </c>
      <c r="Q523" s="893"/>
      <c r="R523" s="893"/>
      <c r="S523" s="865">
        <v>0</v>
      </c>
      <c r="T523" s="542">
        <v>1</v>
      </c>
      <c r="U523" s="543" t="s">
        <v>732</v>
      </c>
      <c r="V523" s="543" t="s">
        <v>1150</v>
      </c>
      <c r="W523" s="784">
        <v>3</v>
      </c>
      <c r="X523" s="717">
        <v>43133</v>
      </c>
      <c r="Y523" s="717">
        <v>43454</v>
      </c>
      <c r="Z523" s="718">
        <v>0</v>
      </c>
      <c r="AA523" s="719" t="s">
        <v>92</v>
      </c>
    </row>
    <row r="524" spans="1:28" ht="63" customHeight="1" thickBot="1" x14ac:dyDescent="0.3">
      <c r="A524" s="434" t="s">
        <v>556</v>
      </c>
      <c r="B524" s="203" t="s">
        <v>1641</v>
      </c>
      <c r="C524" s="223" t="s">
        <v>725</v>
      </c>
      <c r="D524" s="7">
        <v>269</v>
      </c>
      <c r="E524" s="651" t="s">
        <v>733</v>
      </c>
      <c r="F524" s="651" t="s">
        <v>703</v>
      </c>
      <c r="G524" s="236" t="s">
        <v>45</v>
      </c>
      <c r="H524" s="236" t="s">
        <v>31</v>
      </c>
      <c r="I524" s="236">
        <v>4</v>
      </c>
      <c r="J524" s="74">
        <v>2</v>
      </c>
      <c r="K524" s="827">
        <f t="shared" si="16"/>
        <v>0</v>
      </c>
      <c r="L524" s="863">
        <v>0</v>
      </c>
      <c r="M524" s="864">
        <v>0</v>
      </c>
      <c r="N524" s="864">
        <v>0</v>
      </c>
      <c r="O524" s="50"/>
      <c r="P524" s="864">
        <v>0</v>
      </c>
      <c r="Q524" s="50"/>
      <c r="R524" s="50"/>
      <c r="S524" s="865">
        <v>0</v>
      </c>
      <c r="T524" s="534">
        <v>2</v>
      </c>
      <c r="U524" s="513" t="s">
        <v>734</v>
      </c>
      <c r="V524" s="513" t="s">
        <v>1150</v>
      </c>
      <c r="W524" s="494">
        <v>2</v>
      </c>
      <c r="X524" s="692">
        <v>43133</v>
      </c>
      <c r="Y524" s="692">
        <v>43454</v>
      </c>
      <c r="Z524" s="693">
        <v>0</v>
      </c>
      <c r="AA524" s="715" t="s">
        <v>92</v>
      </c>
    </row>
    <row r="525" spans="1:28" ht="63" customHeight="1" thickBot="1" x14ac:dyDescent="0.3">
      <c r="A525" s="439" t="s">
        <v>556</v>
      </c>
      <c r="B525" s="440" t="s">
        <v>1641</v>
      </c>
      <c r="C525" s="442" t="s">
        <v>725</v>
      </c>
      <c r="D525" s="374">
        <v>270</v>
      </c>
      <c r="E525" s="594" t="s">
        <v>735</v>
      </c>
      <c r="F525" s="594" t="s">
        <v>736</v>
      </c>
      <c r="G525" s="650">
        <v>0</v>
      </c>
      <c r="H525" s="650" t="s">
        <v>31</v>
      </c>
      <c r="I525" s="650">
        <v>1</v>
      </c>
      <c r="J525" s="386">
        <v>0.5</v>
      </c>
      <c r="K525" s="826">
        <f t="shared" si="16"/>
        <v>0</v>
      </c>
      <c r="L525" s="860">
        <v>0</v>
      </c>
      <c r="M525" s="861">
        <v>0</v>
      </c>
      <c r="N525" s="861">
        <v>0</v>
      </c>
      <c r="O525" s="76"/>
      <c r="P525" s="861">
        <v>0</v>
      </c>
      <c r="Q525" s="76"/>
      <c r="R525" s="76"/>
      <c r="S525" s="862">
        <v>0</v>
      </c>
      <c r="T525" s="535">
        <v>1</v>
      </c>
      <c r="U525" s="536" t="s">
        <v>1648</v>
      </c>
      <c r="V525" s="507" t="s">
        <v>1150</v>
      </c>
      <c r="W525" s="538">
        <v>1</v>
      </c>
      <c r="X525" s="748">
        <v>43221</v>
      </c>
      <c r="Y525" s="748">
        <v>43454</v>
      </c>
      <c r="Z525" s="722">
        <v>0</v>
      </c>
      <c r="AA525" s="723" t="s">
        <v>92</v>
      </c>
    </row>
    <row r="526" spans="1:28" ht="63" customHeight="1" thickBot="1" x14ac:dyDescent="0.3">
      <c r="A526" s="155" t="s">
        <v>556</v>
      </c>
      <c r="B526" s="210" t="s">
        <v>1641</v>
      </c>
      <c r="C526" s="157" t="s">
        <v>725</v>
      </c>
      <c r="D526" s="13">
        <v>271</v>
      </c>
      <c r="E526" s="89" t="s">
        <v>737</v>
      </c>
      <c r="F526" s="89" t="s">
        <v>738</v>
      </c>
      <c r="G526" s="645">
        <v>0</v>
      </c>
      <c r="H526" s="645" t="s">
        <v>31</v>
      </c>
      <c r="I526" s="645">
        <v>1</v>
      </c>
      <c r="J526" s="91">
        <v>0.3</v>
      </c>
      <c r="K526" s="827">
        <f t="shared" si="16"/>
        <v>0</v>
      </c>
      <c r="L526" s="863">
        <v>0</v>
      </c>
      <c r="M526" s="864">
        <v>0</v>
      </c>
      <c r="N526" s="864">
        <v>0</v>
      </c>
      <c r="O526" s="893"/>
      <c r="P526" s="864">
        <v>0</v>
      </c>
      <c r="Q526" s="893"/>
      <c r="R526" s="893"/>
      <c r="S526" s="865">
        <v>0</v>
      </c>
      <c r="T526" s="537">
        <v>1</v>
      </c>
      <c r="U526" s="509" t="s">
        <v>1649</v>
      </c>
      <c r="V526" s="492" t="s">
        <v>1150</v>
      </c>
      <c r="W526" s="541">
        <v>1</v>
      </c>
      <c r="X526" s="734">
        <v>43221</v>
      </c>
      <c r="Y526" s="750">
        <v>43462</v>
      </c>
      <c r="Z526" s="690">
        <v>0</v>
      </c>
      <c r="AA526" s="248" t="s">
        <v>92</v>
      </c>
    </row>
    <row r="527" spans="1:28" ht="63" customHeight="1" thickBot="1" x14ac:dyDescent="0.3">
      <c r="A527" s="430" t="s">
        <v>556</v>
      </c>
      <c r="B527" s="436" t="s">
        <v>1641</v>
      </c>
      <c r="C527" s="432" t="s">
        <v>725</v>
      </c>
      <c r="D527" s="97">
        <v>272</v>
      </c>
      <c r="E527" s="653" t="s">
        <v>1650</v>
      </c>
      <c r="F527" s="653" t="s">
        <v>739</v>
      </c>
      <c r="G527" s="654">
        <v>40</v>
      </c>
      <c r="H527" s="654" t="s">
        <v>31</v>
      </c>
      <c r="I527" s="654">
        <v>3</v>
      </c>
      <c r="J527" s="91">
        <v>2</v>
      </c>
      <c r="K527" s="827">
        <f t="shared" si="16"/>
        <v>0</v>
      </c>
      <c r="L527" s="863">
        <v>0</v>
      </c>
      <c r="M527" s="864">
        <v>0</v>
      </c>
      <c r="N527" s="864">
        <v>0</v>
      </c>
      <c r="O527" s="50"/>
      <c r="P527" s="864">
        <v>0</v>
      </c>
      <c r="Q527" s="50"/>
      <c r="R527" s="50"/>
      <c r="S527" s="865">
        <v>0</v>
      </c>
      <c r="T527" s="542">
        <v>1</v>
      </c>
      <c r="U527" s="543" t="s">
        <v>1264</v>
      </c>
      <c r="V527" s="543" t="s">
        <v>1150</v>
      </c>
      <c r="W527" s="543">
        <v>1</v>
      </c>
      <c r="X527" s="808">
        <v>43221</v>
      </c>
      <c r="Y527" s="808">
        <v>43454</v>
      </c>
      <c r="Z527" s="718">
        <v>0</v>
      </c>
      <c r="AA527" s="719" t="s">
        <v>92</v>
      </c>
    </row>
    <row r="528" spans="1:28" ht="63" customHeight="1" thickBot="1" x14ac:dyDescent="0.3">
      <c r="A528" s="434" t="s">
        <v>556</v>
      </c>
      <c r="B528" s="203" t="s">
        <v>1641</v>
      </c>
      <c r="C528" s="223" t="s">
        <v>725</v>
      </c>
      <c r="D528" s="7">
        <v>273</v>
      </c>
      <c r="E528" s="270" t="s">
        <v>740</v>
      </c>
      <c r="F528" s="270" t="s">
        <v>741</v>
      </c>
      <c r="G528" s="236">
        <v>0</v>
      </c>
      <c r="H528" s="236" t="s">
        <v>31</v>
      </c>
      <c r="I528" s="236">
        <v>10</v>
      </c>
      <c r="J528" s="74">
        <v>2</v>
      </c>
      <c r="K528" s="826">
        <f t="shared" si="16"/>
        <v>0</v>
      </c>
      <c r="L528" s="860">
        <v>0</v>
      </c>
      <c r="M528" s="861">
        <v>0</v>
      </c>
      <c r="N528" s="861">
        <v>0</v>
      </c>
      <c r="O528" s="239"/>
      <c r="P528" s="861">
        <v>0</v>
      </c>
      <c r="Q528" s="239"/>
      <c r="R528" s="239"/>
      <c r="S528" s="862">
        <v>0</v>
      </c>
      <c r="T528" s="534">
        <v>1</v>
      </c>
      <c r="U528" s="513" t="s">
        <v>742</v>
      </c>
      <c r="V528" s="513" t="s">
        <v>1150</v>
      </c>
      <c r="W528" s="513">
        <v>4</v>
      </c>
      <c r="X528" s="737">
        <v>43221</v>
      </c>
      <c r="Y528" s="737">
        <v>43454</v>
      </c>
      <c r="Z528" s="693">
        <v>0</v>
      </c>
      <c r="AA528" s="715" t="s">
        <v>92</v>
      </c>
    </row>
    <row r="529" spans="1:27" ht="63" customHeight="1" thickBot="1" x14ac:dyDescent="0.3">
      <c r="A529" s="155" t="s">
        <v>556</v>
      </c>
      <c r="B529" s="156" t="s">
        <v>743</v>
      </c>
      <c r="C529" s="211" t="s">
        <v>744</v>
      </c>
      <c r="D529" s="13">
        <v>274</v>
      </c>
      <c r="E529" s="89" t="s">
        <v>1651</v>
      </c>
      <c r="F529" s="89" t="s">
        <v>745</v>
      </c>
      <c r="G529" s="645">
        <v>0</v>
      </c>
      <c r="H529" s="645" t="s">
        <v>31</v>
      </c>
      <c r="I529" s="645">
        <v>1</v>
      </c>
      <c r="J529" s="91">
        <v>0.5</v>
      </c>
      <c r="K529" s="827">
        <f t="shared" si="16"/>
        <v>0</v>
      </c>
      <c r="L529" s="863">
        <v>0</v>
      </c>
      <c r="M529" s="864">
        <v>0</v>
      </c>
      <c r="N529" s="864">
        <v>0</v>
      </c>
      <c r="O529" s="50"/>
      <c r="P529" s="864">
        <v>0</v>
      </c>
      <c r="Q529" s="50"/>
      <c r="R529" s="50"/>
      <c r="S529" s="865">
        <v>0</v>
      </c>
      <c r="T529" s="537">
        <v>1</v>
      </c>
      <c r="U529" s="509" t="s">
        <v>746</v>
      </c>
      <c r="V529" s="509" t="s">
        <v>1150</v>
      </c>
      <c r="W529" s="509">
        <v>1</v>
      </c>
      <c r="X529" s="785">
        <v>43101</v>
      </c>
      <c r="Y529" s="785">
        <v>43465</v>
      </c>
      <c r="Z529" s="690">
        <v>0</v>
      </c>
      <c r="AA529" s="248" t="s">
        <v>92</v>
      </c>
    </row>
    <row r="530" spans="1:27" ht="63" customHeight="1" thickBot="1" x14ac:dyDescent="0.3">
      <c r="A530" s="430" t="s">
        <v>556</v>
      </c>
      <c r="B530" s="431" t="s">
        <v>743</v>
      </c>
      <c r="C530" s="437" t="s">
        <v>744</v>
      </c>
      <c r="D530" s="97">
        <v>275</v>
      </c>
      <c r="E530" s="653" t="s">
        <v>747</v>
      </c>
      <c r="F530" s="653" t="s">
        <v>748</v>
      </c>
      <c r="G530" s="654">
        <v>0</v>
      </c>
      <c r="H530" s="654" t="s">
        <v>31</v>
      </c>
      <c r="I530" s="654">
        <v>1</v>
      </c>
      <c r="J530" s="91">
        <v>0.25</v>
      </c>
      <c r="K530" s="827">
        <f t="shared" si="16"/>
        <v>0</v>
      </c>
      <c r="L530" s="863">
        <v>0</v>
      </c>
      <c r="M530" s="864">
        <v>0</v>
      </c>
      <c r="N530" s="864">
        <v>0</v>
      </c>
      <c r="O530" s="893"/>
      <c r="P530" s="864">
        <v>0</v>
      </c>
      <c r="Q530" s="893"/>
      <c r="R530" s="893"/>
      <c r="S530" s="865">
        <v>0</v>
      </c>
      <c r="T530" s="542">
        <v>1</v>
      </c>
      <c r="U530" s="543" t="s">
        <v>1265</v>
      </c>
      <c r="V530" s="543" t="s">
        <v>59</v>
      </c>
      <c r="W530" s="543">
        <v>100</v>
      </c>
      <c r="X530" s="786">
        <v>43101</v>
      </c>
      <c r="Y530" s="786">
        <v>43465</v>
      </c>
      <c r="Z530" s="718">
        <v>0</v>
      </c>
      <c r="AA530" s="719" t="s">
        <v>92</v>
      </c>
    </row>
    <row r="531" spans="1:27" ht="63" customHeight="1" thickBot="1" x14ac:dyDescent="0.3">
      <c r="A531" s="434" t="s">
        <v>556</v>
      </c>
      <c r="B531" s="230" t="s">
        <v>743</v>
      </c>
      <c r="C531" s="204" t="s">
        <v>744</v>
      </c>
      <c r="D531" s="7">
        <v>276</v>
      </c>
      <c r="E531" s="270" t="s">
        <v>749</v>
      </c>
      <c r="F531" s="270" t="s">
        <v>750</v>
      </c>
      <c r="G531" s="236">
        <v>0</v>
      </c>
      <c r="H531" s="236" t="s">
        <v>31</v>
      </c>
      <c r="I531" s="236">
        <v>1</v>
      </c>
      <c r="J531" s="8">
        <v>0.5</v>
      </c>
      <c r="K531" s="826">
        <f t="shared" si="16"/>
        <v>0</v>
      </c>
      <c r="L531" s="860">
        <v>0</v>
      </c>
      <c r="M531" s="861">
        <v>0</v>
      </c>
      <c r="N531" s="861">
        <v>0</v>
      </c>
      <c r="O531" s="961"/>
      <c r="P531" s="861">
        <v>0</v>
      </c>
      <c r="Q531" s="961"/>
      <c r="R531" s="961"/>
      <c r="S531" s="862">
        <v>0</v>
      </c>
      <c r="T531" s="463">
        <v>1</v>
      </c>
      <c r="U531" s="513" t="s">
        <v>1652</v>
      </c>
      <c r="V531" s="503" t="s">
        <v>59</v>
      </c>
      <c r="W531" s="691">
        <v>10</v>
      </c>
      <c r="X531" s="692">
        <v>43101</v>
      </c>
      <c r="Y531" s="692">
        <v>43465</v>
      </c>
      <c r="Z531" s="693">
        <v>0</v>
      </c>
      <c r="AA531" s="715" t="s">
        <v>150</v>
      </c>
    </row>
    <row r="532" spans="1:27" ht="75" customHeight="1" x14ac:dyDescent="0.25">
      <c r="A532" s="205" t="s">
        <v>556</v>
      </c>
      <c r="B532" s="228" t="s">
        <v>743</v>
      </c>
      <c r="C532" s="207" t="s">
        <v>744</v>
      </c>
      <c r="D532" s="58">
        <v>277</v>
      </c>
      <c r="E532" s="129" t="s">
        <v>1653</v>
      </c>
      <c r="F532" s="129" t="s">
        <v>751</v>
      </c>
      <c r="G532" s="647">
        <v>0</v>
      </c>
      <c r="H532" s="647" t="s">
        <v>31</v>
      </c>
      <c r="I532" s="647">
        <v>1</v>
      </c>
      <c r="J532" s="85">
        <v>0.25</v>
      </c>
      <c r="K532" s="823">
        <f t="shared" si="16"/>
        <v>42000000</v>
      </c>
      <c r="L532" s="847">
        <v>42000000</v>
      </c>
      <c r="M532" s="848">
        <v>0</v>
      </c>
      <c r="N532" s="848">
        <v>0</v>
      </c>
      <c r="O532" s="86"/>
      <c r="P532" s="848">
        <v>0</v>
      </c>
      <c r="Q532" s="86"/>
      <c r="R532" s="86"/>
      <c r="S532" s="849">
        <v>0</v>
      </c>
      <c r="T532" s="528">
        <v>1</v>
      </c>
      <c r="U532" s="528" t="s">
        <v>1654</v>
      </c>
      <c r="V532" s="528" t="s">
        <v>59</v>
      </c>
      <c r="W532" s="528">
        <v>100</v>
      </c>
      <c r="X532" s="694">
        <v>43133</v>
      </c>
      <c r="Y532" s="694">
        <v>43454</v>
      </c>
      <c r="Z532" s="695">
        <v>42000000</v>
      </c>
      <c r="AA532" s="696" t="s">
        <v>92</v>
      </c>
    </row>
    <row r="533" spans="1:27" ht="63" customHeight="1" thickBot="1" x14ac:dyDescent="0.3">
      <c r="A533" s="199" t="s">
        <v>556</v>
      </c>
      <c r="B533" s="200" t="s">
        <v>743</v>
      </c>
      <c r="C533" s="209" t="s">
        <v>744</v>
      </c>
      <c r="D533" s="30">
        <v>277</v>
      </c>
      <c r="E533" s="590" t="s">
        <v>1653</v>
      </c>
      <c r="F533" s="590" t="s">
        <v>751</v>
      </c>
      <c r="G533" s="649">
        <v>0</v>
      </c>
      <c r="H533" s="649" t="s">
        <v>31</v>
      </c>
      <c r="I533" s="649">
        <v>1</v>
      </c>
      <c r="J533" s="202">
        <v>0.25</v>
      </c>
      <c r="K533" s="824">
        <f t="shared" si="16"/>
        <v>0</v>
      </c>
      <c r="L533" s="852">
        <v>0</v>
      </c>
      <c r="M533" s="853">
        <v>0</v>
      </c>
      <c r="N533" s="853">
        <v>0</v>
      </c>
      <c r="O533" s="917"/>
      <c r="P533" s="853">
        <v>0</v>
      </c>
      <c r="Q533" s="917"/>
      <c r="R533" s="917"/>
      <c r="S533" s="855">
        <v>0</v>
      </c>
      <c r="T533" s="483">
        <v>2</v>
      </c>
      <c r="U533" s="483" t="s">
        <v>752</v>
      </c>
      <c r="V533" s="483" t="s">
        <v>59</v>
      </c>
      <c r="W533" s="483">
        <v>100</v>
      </c>
      <c r="X533" s="779">
        <v>43101</v>
      </c>
      <c r="Y533" s="779">
        <v>43465</v>
      </c>
      <c r="Z533" s="702">
        <v>0</v>
      </c>
      <c r="AA533" s="703" t="s">
        <v>92</v>
      </c>
    </row>
    <row r="534" spans="1:27" ht="63" customHeight="1" thickBot="1" x14ac:dyDescent="0.3">
      <c r="A534" s="434" t="s">
        <v>556</v>
      </c>
      <c r="B534" s="230" t="s">
        <v>743</v>
      </c>
      <c r="C534" s="204" t="s">
        <v>744</v>
      </c>
      <c r="D534" s="7">
        <v>278</v>
      </c>
      <c r="E534" s="270" t="s">
        <v>753</v>
      </c>
      <c r="F534" s="270" t="s">
        <v>754</v>
      </c>
      <c r="G534" s="236">
        <v>0</v>
      </c>
      <c r="H534" s="236" t="s">
        <v>31</v>
      </c>
      <c r="I534" s="236">
        <v>12</v>
      </c>
      <c r="J534" s="74">
        <v>3</v>
      </c>
      <c r="K534" s="826">
        <f t="shared" ref="K534:K565" si="17">+L534+M534+N534+O534+P534+Q534+R534+S534</f>
        <v>0</v>
      </c>
      <c r="L534" s="860">
        <v>0</v>
      </c>
      <c r="M534" s="861">
        <v>0</v>
      </c>
      <c r="N534" s="861">
        <v>0</v>
      </c>
      <c r="O534" s="239"/>
      <c r="P534" s="861">
        <v>0</v>
      </c>
      <c r="Q534" s="239"/>
      <c r="R534" s="239"/>
      <c r="S534" s="862">
        <v>0</v>
      </c>
      <c r="T534" s="534">
        <v>1</v>
      </c>
      <c r="U534" s="513" t="s">
        <v>1266</v>
      </c>
      <c r="V534" s="513" t="s">
        <v>1150</v>
      </c>
      <c r="W534" s="513">
        <v>4</v>
      </c>
      <c r="X534" s="737">
        <v>43161</v>
      </c>
      <c r="Y534" s="737">
        <v>43454</v>
      </c>
      <c r="Z534" s="693">
        <v>0</v>
      </c>
      <c r="AA534" s="715" t="s">
        <v>92</v>
      </c>
    </row>
    <row r="535" spans="1:27" ht="63" customHeight="1" x14ac:dyDescent="0.25">
      <c r="A535" s="205" t="s">
        <v>556</v>
      </c>
      <c r="B535" s="228" t="s">
        <v>743</v>
      </c>
      <c r="C535" s="207" t="s">
        <v>744</v>
      </c>
      <c r="D535" s="58">
        <v>279</v>
      </c>
      <c r="E535" s="129" t="s">
        <v>755</v>
      </c>
      <c r="F535" s="129" t="s">
        <v>756</v>
      </c>
      <c r="G535" s="647">
        <v>0</v>
      </c>
      <c r="H535" s="647" t="s">
        <v>31</v>
      </c>
      <c r="I535" s="647">
        <v>8</v>
      </c>
      <c r="J535" s="85">
        <v>2</v>
      </c>
      <c r="K535" s="823">
        <f t="shared" si="17"/>
        <v>0</v>
      </c>
      <c r="L535" s="847">
        <v>0</v>
      </c>
      <c r="M535" s="848">
        <v>0</v>
      </c>
      <c r="N535" s="848">
        <v>0</v>
      </c>
      <c r="O535" s="86"/>
      <c r="P535" s="848">
        <v>0</v>
      </c>
      <c r="Q535" s="86"/>
      <c r="R535" s="86"/>
      <c r="S535" s="849">
        <v>0</v>
      </c>
      <c r="T535" s="528">
        <v>1</v>
      </c>
      <c r="U535" s="528" t="s">
        <v>1411</v>
      </c>
      <c r="V535" s="528" t="s">
        <v>1205</v>
      </c>
      <c r="W535" s="528">
        <v>1</v>
      </c>
      <c r="X535" s="694">
        <v>43161</v>
      </c>
      <c r="Y535" s="694">
        <v>43454</v>
      </c>
      <c r="Z535" s="695">
        <v>0</v>
      </c>
      <c r="AA535" s="696" t="s">
        <v>92</v>
      </c>
    </row>
    <row r="536" spans="1:27" ht="63" customHeight="1" thickBot="1" x14ac:dyDescent="0.3">
      <c r="A536" s="199" t="s">
        <v>556</v>
      </c>
      <c r="B536" s="200" t="s">
        <v>743</v>
      </c>
      <c r="C536" s="209" t="s">
        <v>744</v>
      </c>
      <c r="D536" s="30">
        <v>279</v>
      </c>
      <c r="E536" s="590" t="s">
        <v>755</v>
      </c>
      <c r="F536" s="590" t="s">
        <v>756</v>
      </c>
      <c r="G536" s="649">
        <v>0</v>
      </c>
      <c r="H536" s="649" t="s">
        <v>31</v>
      </c>
      <c r="I536" s="649">
        <v>8</v>
      </c>
      <c r="J536" s="202">
        <v>2</v>
      </c>
      <c r="K536" s="824">
        <f t="shared" si="17"/>
        <v>0</v>
      </c>
      <c r="L536" s="852">
        <v>0</v>
      </c>
      <c r="M536" s="853">
        <v>0</v>
      </c>
      <c r="N536" s="853">
        <v>0</v>
      </c>
      <c r="O536" s="884"/>
      <c r="P536" s="853">
        <v>0</v>
      </c>
      <c r="Q536" s="884"/>
      <c r="R536" s="884"/>
      <c r="S536" s="855">
        <v>0</v>
      </c>
      <c r="T536" s="483">
        <v>2</v>
      </c>
      <c r="U536" s="483" t="s">
        <v>1655</v>
      </c>
      <c r="V536" s="483" t="s">
        <v>1202</v>
      </c>
      <c r="W536" s="483">
        <v>1</v>
      </c>
      <c r="X536" s="779">
        <v>43101</v>
      </c>
      <c r="Y536" s="779">
        <v>43465</v>
      </c>
      <c r="Z536" s="702">
        <v>0</v>
      </c>
      <c r="AA536" s="703" t="s">
        <v>92</v>
      </c>
    </row>
    <row r="537" spans="1:27" ht="84.75" customHeight="1" thickBot="1" x14ac:dyDescent="0.3">
      <c r="A537" s="434" t="s">
        <v>556</v>
      </c>
      <c r="B537" s="230" t="s">
        <v>743</v>
      </c>
      <c r="C537" s="204" t="s">
        <v>744</v>
      </c>
      <c r="D537" s="7">
        <v>280</v>
      </c>
      <c r="E537" s="270" t="s">
        <v>757</v>
      </c>
      <c r="F537" s="270" t="s">
        <v>758</v>
      </c>
      <c r="G537" s="236">
        <v>0</v>
      </c>
      <c r="H537" s="236" t="s">
        <v>31</v>
      </c>
      <c r="I537" s="236">
        <v>1</v>
      </c>
      <c r="J537" s="74">
        <v>0.3</v>
      </c>
      <c r="K537" s="826">
        <f t="shared" si="17"/>
        <v>1000000000</v>
      </c>
      <c r="L537" s="860">
        <v>1000000000</v>
      </c>
      <c r="M537" s="861">
        <v>0</v>
      </c>
      <c r="N537" s="861">
        <v>0</v>
      </c>
      <c r="O537" s="76"/>
      <c r="P537" s="861">
        <v>0</v>
      </c>
      <c r="Q537" s="76"/>
      <c r="R537" s="76"/>
      <c r="S537" s="862">
        <v>0</v>
      </c>
      <c r="T537" s="534">
        <v>1</v>
      </c>
      <c r="U537" s="513" t="s">
        <v>1656</v>
      </c>
      <c r="V537" s="513" t="s">
        <v>1246</v>
      </c>
      <c r="W537" s="513">
        <v>1</v>
      </c>
      <c r="X537" s="780">
        <v>43101</v>
      </c>
      <c r="Y537" s="780">
        <v>43465</v>
      </c>
      <c r="Z537" s="693">
        <v>1000000000</v>
      </c>
      <c r="AA537" s="715" t="s">
        <v>92</v>
      </c>
    </row>
    <row r="538" spans="1:27" ht="63" customHeight="1" x14ac:dyDescent="0.25">
      <c r="A538" s="205" t="s">
        <v>556</v>
      </c>
      <c r="B538" s="228" t="s">
        <v>743</v>
      </c>
      <c r="C538" s="207" t="s">
        <v>744</v>
      </c>
      <c r="D538" s="58">
        <v>281</v>
      </c>
      <c r="E538" s="129" t="s">
        <v>759</v>
      </c>
      <c r="F538" s="129" t="s">
        <v>760</v>
      </c>
      <c r="G538" s="647">
        <v>0</v>
      </c>
      <c r="H538" s="647" t="s">
        <v>35</v>
      </c>
      <c r="I538" s="647">
        <v>1</v>
      </c>
      <c r="J538" s="59">
        <v>1</v>
      </c>
      <c r="K538" s="823">
        <f t="shared" si="17"/>
        <v>100000000</v>
      </c>
      <c r="L538" s="847">
        <v>100000000</v>
      </c>
      <c r="M538" s="848">
        <v>0</v>
      </c>
      <c r="N538" s="848">
        <v>0</v>
      </c>
      <c r="O538" s="888"/>
      <c r="P538" s="848">
        <v>0</v>
      </c>
      <c r="Q538" s="888"/>
      <c r="R538" s="888"/>
      <c r="S538" s="849">
        <v>0</v>
      </c>
      <c r="T538" s="504">
        <v>1</v>
      </c>
      <c r="U538" s="515" t="s">
        <v>761</v>
      </c>
      <c r="V538" s="485" t="s">
        <v>59</v>
      </c>
      <c r="W538" s="486">
        <v>100</v>
      </c>
      <c r="X538" s="712">
        <v>43101</v>
      </c>
      <c r="Y538" s="712">
        <v>43465</v>
      </c>
      <c r="Z538" s="695">
        <v>50000000</v>
      </c>
      <c r="AA538" s="696" t="s">
        <v>150</v>
      </c>
    </row>
    <row r="539" spans="1:27" ht="63" customHeight="1" thickBot="1" x14ac:dyDescent="0.3">
      <c r="A539" s="199" t="s">
        <v>556</v>
      </c>
      <c r="B539" s="200" t="s">
        <v>743</v>
      </c>
      <c r="C539" s="209" t="s">
        <v>744</v>
      </c>
      <c r="D539" s="30">
        <v>281</v>
      </c>
      <c r="E539" s="590" t="s">
        <v>759</v>
      </c>
      <c r="F539" s="590" t="s">
        <v>760</v>
      </c>
      <c r="G539" s="649">
        <v>0</v>
      </c>
      <c r="H539" s="649" t="s">
        <v>35</v>
      </c>
      <c r="I539" s="649">
        <v>1</v>
      </c>
      <c r="J539" s="31">
        <v>1</v>
      </c>
      <c r="K539" s="824">
        <f t="shared" si="17"/>
        <v>0</v>
      </c>
      <c r="L539" s="852">
        <v>0</v>
      </c>
      <c r="M539" s="853">
        <v>0</v>
      </c>
      <c r="N539" s="853">
        <v>0</v>
      </c>
      <c r="O539" s="909"/>
      <c r="P539" s="853">
        <v>0</v>
      </c>
      <c r="Q539" s="909"/>
      <c r="R539" s="909"/>
      <c r="S539" s="855">
        <v>0</v>
      </c>
      <c r="T539" s="483">
        <v>2</v>
      </c>
      <c r="U539" s="483" t="s">
        <v>1657</v>
      </c>
      <c r="V539" s="511" t="s">
        <v>1150</v>
      </c>
      <c r="W539" s="713">
        <v>1</v>
      </c>
      <c r="X539" s="779">
        <v>43101</v>
      </c>
      <c r="Y539" s="779">
        <v>43465</v>
      </c>
      <c r="Z539" s="702">
        <v>50000000</v>
      </c>
      <c r="AA539" s="703" t="s">
        <v>150</v>
      </c>
    </row>
    <row r="540" spans="1:27" ht="63" customHeight="1" thickBot="1" x14ac:dyDescent="0.3">
      <c r="A540" s="434" t="s">
        <v>556</v>
      </c>
      <c r="B540" s="230" t="s">
        <v>743</v>
      </c>
      <c r="C540" s="204" t="s">
        <v>744</v>
      </c>
      <c r="D540" s="7">
        <v>282</v>
      </c>
      <c r="E540" s="574" t="s">
        <v>1658</v>
      </c>
      <c r="F540" s="270" t="s">
        <v>762</v>
      </c>
      <c r="G540" s="236">
        <v>0</v>
      </c>
      <c r="H540" s="236" t="s">
        <v>31</v>
      </c>
      <c r="I540" s="236">
        <v>8</v>
      </c>
      <c r="J540" s="91">
        <v>3</v>
      </c>
      <c r="K540" s="827">
        <f t="shared" si="17"/>
        <v>0</v>
      </c>
      <c r="L540" s="863">
        <v>0</v>
      </c>
      <c r="M540" s="864">
        <v>0</v>
      </c>
      <c r="N540" s="864">
        <v>0</v>
      </c>
      <c r="O540" s="50"/>
      <c r="P540" s="864">
        <v>0</v>
      </c>
      <c r="Q540" s="50"/>
      <c r="R540" s="50"/>
      <c r="S540" s="865">
        <v>0</v>
      </c>
      <c r="T540" s="534"/>
      <c r="U540" s="513"/>
      <c r="V540" s="513"/>
      <c r="W540" s="513"/>
      <c r="X540" s="737"/>
      <c r="Y540" s="737"/>
      <c r="Z540" s="693"/>
      <c r="AA540" s="715" t="s">
        <v>92</v>
      </c>
    </row>
    <row r="541" spans="1:27" ht="63" customHeight="1" thickBot="1" x14ac:dyDescent="0.3">
      <c r="A541" s="426" t="s">
        <v>556</v>
      </c>
      <c r="B541" s="444" t="s">
        <v>763</v>
      </c>
      <c r="C541" s="428" t="s">
        <v>764</v>
      </c>
      <c r="D541" s="374">
        <v>283</v>
      </c>
      <c r="E541" s="594" t="s">
        <v>765</v>
      </c>
      <c r="F541" s="594" t="s">
        <v>766</v>
      </c>
      <c r="G541" s="650">
        <v>1</v>
      </c>
      <c r="H541" s="650" t="s">
        <v>31</v>
      </c>
      <c r="I541" s="650">
        <v>1</v>
      </c>
      <c r="J541" s="8">
        <v>0.32</v>
      </c>
      <c r="K541" s="826">
        <f t="shared" si="17"/>
        <v>0</v>
      </c>
      <c r="L541" s="860">
        <v>0</v>
      </c>
      <c r="M541" s="861">
        <v>0</v>
      </c>
      <c r="N541" s="861">
        <v>0</v>
      </c>
      <c r="O541" s="76"/>
      <c r="P541" s="861">
        <v>0</v>
      </c>
      <c r="Q541" s="76"/>
      <c r="R541" s="76"/>
      <c r="S541" s="862">
        <v>0</v>
      </c>
      <c r="T541" s="495">
        <v>1</v>
      </c>
      <c r="U541" s="536" t="s">
        <v>1659</v>
      </c>
      <c r="V541" s="507" t="s">
        <v>59</v>
      </c>
      <c r="W541" s="720">
        <v>10</v>
      </c>
      <c r="X541" s="721">
        <v>43101</v>
      </c>
      <c r="Y541" s="721">
        <v>43465</v>
      </c>
      <c r="Z541" s="722">
        <v>0</v>
      </c>
      <c r="AA541" s="723" t="s">
        <v>83</v>
      </c>
    </row>
    <row r="542" spans="1:27" ht="63" customHeight="1" x14ac:dyDescent="0.25">
      <c r="A542" s="160" t="s">
        <v>556</v>
      </c>
      <c r="B542" s="231" t="s">
        <v>763</v>
      </c>
      <c r="C542" s="162" t="s">
        <v>764</v>
      </c>
      <c r="D542" s="58">
        <v>284</v>
      </c>
      <c r="E542" s="129" t="s">
        <v>767</v>
      </c>
      <c r="F542" s="129" t="s">
        <v>768</v>
      </c>
      <c r="G542" s="647">
        <v>0</v>
      </c>
      <c r="H542" s="647" t="s">
        <v>31</v>
      </c>
      <c r="I542" s="647">
        <v>1</v>
      </c>
      <c r="J542" s="59">
        <v>0.32</v>
      </c>
      <c r="K542" s="823">
        <f t="shared" si="17"/>
        <v>200000000</v>
      </c>
      <c r="L542" s="847">
        <v>200000000</v>
      </c>
      <c r="M542" s="848">
        <v>0</v>
      </c>
      <c r="N542" s="848">
        <v>0</v>
      </c>
      <c r="O542" s="86"/>
      <c r="P542" s="848">
        <v>0</v>
      </c>
      <c r="Q542" s="86"/>
      <c r="R542" s="86"/>
      <c r="S542" s="849">
        <v>0</v>
      </c>
      <c r="T542" s="504">
        <v>1</v>
      </c>
      <c r="U542" s="528" t="s">
        <v>769</v>
      </c>
      <c r="V542" s="485" t="s">
        <v>1150</v>
      </c>
      <c r="W542" s="486">
        <v>1</v>
      </c>
      <c r="X542" s="712">
        <v>43101</v>
      </c>
      <c r="Y542" s="712">
        <v>43465</v>
      </c>
      <c r="Z542" s="695">
        <v>0</v>
      </c>
      <c r="AA542" s="696" t="s">
        <v>83</v>
      </c>
    </row>
    <row r="543" spans="1:27" ht="63" customHeight="1" x14ac:dyDescent="0.25">
      <c r="A543" s="176" t="s">
        <v>556</v>
      </c>
      <c r="B543" s="232" t="s">
        <v>763</v>
      </c>
      <c r="C543" s="170" t="s">
        <v>764</v>
      </c>
      <c r="D543" s="20">
        <v>284</v>
      </c>
      <c r="E543" s="128" t="s">
        <v>767</v>
      </c>
      <c r="F543" s="128" t="s">
        <v>768</v>
      </c>
      <c r="G543" s="237">
        <v>0</v>
      </c>
      <c r="H543" s="237" t="s">
        <v>31</v>
      </c>
      <c r="I543" s="237">
        <v>1</v>
      </c>
      <c r="J543" s="21">
        <v>0.32</v>
      </c>
      <c r="K543" s="821">
        <f t="shared" si="17"/>
        <v>0</v>
      </c>
      <c r="L543" s="840">
        <v>0</v>
      </c>
      <c r="M543" s="841">
        <v>0</v>
      </c>
      <c r="N543" s="841">
        <v>0</v>
      </c>
      <c r="O543" s="238"/>
      <c r="P543" s="841">
        <v>0</v>
      </c>
      <c r="Q543" s="238"/>
      <c r="R543" s="238"/>
      <c r="S543" s="842">
        <v>0</v>
      </c>
      <c r="T543" s="527">
        <v>2</v>
      </c>
      <c r="U543" s="527" t="s">
        <v>1660</v>
      </c>
      <c r="V543" s="516" t="s">
        <v>59</v>
      </c>
      <c r="W543" s="488">
        <v>100</v>
      </c>
      <c r="X543" s="752">
        <v>43101</v>
      </c>
      <c r="Y543" s="752">
        <v>43465</v>
      </c>
      <c r="Z543" s="698">
        <v>200000000</v>
      </c>
      <c r="AA543" s="699" t="s">
        <v>83</v>
      </c>
    </row>
    <row r="544" spans="1:27" ht="63" customHeight="1" thickBot="1" x14ac:dyDescent="0.3">
      <c r="A544" s="235" t="s">
        <v>556</v>
      </c>
      <c r="B544" s="246" t="s">
        <v>763</v>
      </c>
      <c r="C544" s="183" t="s">
        <v>764</v>
      </c>
      <c r="D544" s="44">
        <v>284</v>
      </c>
      <c r="E544" s="277" t="s">
        <v>767</v>
      </c>
      <c r="F544" s="277" t="s">
        <v>768</v>
      </c>
      <c r="G544" s="243">
        <v>0</v>
      </c>
      <c r="H544" s="243" t="s">
        <v>31</v>
      </c>
      <c r="I544" s="243">
        <v>1</v>
      </c>
      <c r="J544" s="45">
        <v>0.32</v>
      </c>
      <c r="K544" s="822">
        <f t="shared" si="17"/>
        <v>0</v>
      </c>
      <c r="L544" s="844">
        <v>0</v>
      </c>
      <c r="M544" s="845">
        <v>0</v>
      </c>
      <c r="N544" s="845">
        <v>0</v>
      </c>
      <c r="O544" s="886"/>
      <c r="P544" s="845">
        <v>0</v>
      </c>
      <c r="Q544" s="886"/>
      <c r="R544" s="886"/>
      <c r="S544" s="846">
        <v>0</v>
      </c>
      <c r="T544" s="533">
        <v>3</v>
      </c>
      <c r="U544" s="533" t="s">
        <v>1661</v>
      </c>
      <c r="V544" s="518" t="s">
        <v>59</v>
      </c>
      <c r="W544" s="709">
        <v>100</v>
      </c>
      <c r="X544" s="775">
        <v>43101</v>
      </c>
      <c r="Y544" s="775">
        <v>43465</v>
      </c>
      <c r="Z544" s="711">
        <v>0</v>
      </c>
      <c r="AA544" s="725" t="s">
        <v>83</v>
      </c>
    </row>
    <row r="545" spans="1:27" ht="63" customHeight="1" x14ac:dyDescent="0.25">
      <c r="A545" s="160" t="s">
        <v>556</v>
      </c>
      <c r="B545" s="231" t="s">
        <v>763</v>
      </c>
      <c r="C545" s="162" t="s">
        <v>764</v>
      </c>
      <c r="D545" s="58">
        <v>285</v>
      </c>
      <c r="E545" s="129" t="s">
        <v>770</v>
      </c>
      <c r="F545" s="129" t="s">
        <v>771</v>
      </c>
      <c r="G545" s="647">
        <v>1</v>
      </c>
      <c r="H545" s="647" t="s">
        <v>35</v>
      </c>
      <c r="I545" s="647">
        <v>1</v>
      </c>
      <c r="J545" s="59">
        <v>1</v>
      </c>
      <c r="K545" s="823">
        <f t="shared" si="17"/>
        <v>100000000</v>
      </c>
      <c r="L545" s="847">
        <v>100000000</v>
      </c>
      <c r="M545" s="848">
        <v>0</v>
      </c>
      <c r="N545" s="848">
        <v>0</v>
      </c>
      <c r="O545" s="86"/>
      <c r="P545" s="848">
        <v>0</v>
      </c>
      <c r="Q545" s="86"/>
      <c r="R545" s="86"/>
      <c r="S545" s="849">
        <v>0</v>
      </c>
      <c r="T545" s="504">
        <v>1</v>
      </c>
      <c r="U545" s="528" t="s">
        <v>772</v>
      </c>
      <c r="V545" s="485" t="s">
        <v>59</v>
      </c>
      <c r="W545" s="486">
        <v>100</v>
      </c>
      <c r="X545" s="712">
        <v>43101</v>
      </c>
      <c r="Y545" s="712">
        <v>43465</v>
      </c>
      <c r="Z545" s="695">
        <f>44000000+22000000+22000000</f>
        <v>88000000</v>
      </c>
      <c r="AA545" s="696" t="s">
        <v>83</v>
      </c>
    </row>
    <row r="546" spans="1:27" ht="63" customHeight="1" x14ac:dyDescent="0.25">
      <c r="A546" s="176" t="s">
        <v>556</v>
      </c>
      <c r="B546" s="232" t="s">
        <v>763</v>
      </c>
      <c r="C546" s="170" t="s">
        <v>764</v>
      </c>
      <c r="D546" s="20">
        <v>285</v>
      </c>
      <c r="E546" s="128" t="s">
        <v>770</v>
      </c>
      <c r="F546" s="128" t="s">
        <v>771</v>
      </c>
      <c r="G546" s="237">
        <v>1</v>
      </c>
      <c r="H546" s="237" t="s">
        <v>35</v>
      </c>
      <c r="I546" s="237">
        <v>1</v>
      </c>
      <c r="J546" s="21">
        <v>1</v>
      </c>
      <c r="K546" s="821">
        <f t="shared" si="17"/>
        <v>0</v>
      </c>
      <c r="L546" s="840">
        <v>0</v>
      </c>
      <c r="M546" s="841">
        <v>0</v>
      </c>
      <c r="N546" s="841">
        <v>0</v>
      </c>
      <c r="O546" s="238"/>
      <c r="P546" s="841">
        <v>0</v>
      </c>
      <c r="Q546" s="238"/>
      <c r="R546" s="238"/>
      <c r="S546" s="842">
        <v>0</v>
      </c>
      <c r="T546" s="527">
        <v>2</v>
      </c>
      <c r="U546" s="527" t="s">
        <v>1662</v>
      </c>
      <c r="V546" s="516" t="s">
        <v>59</v>
      </c>
      <c r="W546" s="488">
        <v>100</v>
      </c>
      <c r="X546" s="752">
        <v>43101</v>
      </c>
      <c r="Y546" s="752">
        <v>43465</v>
      </c>
      <c r="Z546" s="698">
        <v>0</v>
      </c>
      <c r="AA546" s="699" t="s">
        <v>83</v>
      </c>
    </row>
    <row r="547" spans="1:27" ht="63" customHeight="1" thickBot="1" x14ac:dyDescent="0.3">
      <c r="A547" s="164" t="s">
        <v>556</v>
      </c>
      <c r="B547" s="233" t="s">
        <v>763</v>
      </c>
      <c r="C547" s="166" t="s">
        <v>764</v>
      </c>
      <c r="D547" s="30">
        <v>285</v>
      </c>
      <c r="E547" s="590" t="s">
        <v>770</v>
      </c>
      <c r="F547" s="590" t="s">
        <v>771</v>
      </c>
      <c r="G547" s="649">
        <v>1</v>
      </c>
      <c r="H547" s="649" t="s">
        <v>35</v>
      </c>
      <c r="I547" s="649">
        <v>1</v>
      </c>
      <c r="J547" s="31">
        <v>1</v>
      </c>
      <c r="K547" s="824">
        <f t="shared" si="17"/>
        <v>0</v>
      </c>
      <c r="L547" s="852">
        <v>0</v>
      </c>
      <c r="M547" s="853">
        <v>0</v>
      </c>
      <c r="N547" s="853">
        <v>0</v>
      </c>
      <c r="O547" s="884"/>
      <c r="P547" s="853">
        <v>0</v>
      </c>
      <c r="Q547" s="884"/>
      <c r="R547" s="884"/>
      <c r="S547" s="855">
        <v>0</v>
      </c>
      <c r="T547" s="483">
        <v>3</v>
      </c>
      <c r="U547" s="483" t="s">
        <v>1663</v>
      </c>
      <c r="V547" s="511" t="s">
        <v>59</v>
      </c>
      <c r="W547" s="713">
        <v>100</v>
      </c>
      <c r="X547" s="779">
        <v>43101</v>
      </c>
      <c r="Y547" s="779">
        <v>43465</v>
      </c>
      <c r="Z547" s="702">
        <v>12000000</v>
      </c>
      <c r="AA547" s="703" t="s">
        <v>83</v>
      </c>
    </row>
    <row r="548" spans="1:27" ht="63" customHeight="1" x14ac:dyDescent="0.25">
      <c r="A548" s="160" t="s">
        <v>556</v>
      </c>
      <c r="B548" s="231" t="s">
        <v>763</v>
      </c>
      <c r="C548" s="162" t="s">
        <v>764</v>
      </c>
      <c r="D548" s="58">
        <v>286</v>
      </c>
      <c r="E548" s="129" t="s">
        <v>773</v>
      </c>
      <c r="F548" s="129" t="s">
        <v>774</v>
      </c>
      <c r="G548" s="647">
        <v>0</v>
      </c>
      <c r="H548" s="647" t="s">
        <v>31</v>
      </c>
      <c r="I548" s="647">
        <v>1</v>
      </c>
      <c r="J548" s="59">
        <v>0.33</v>
      </c>
      <c r="K548" s="823">
        <f t="shared" si="17"/>
        <v>0</v>
      </c>
      <c r="L548" s="847">
        <v>0</v>
      </c>
      <c r="M548" s="848">
        <v>0</v>
      </c>
      <c r="N548" s="848">
        <v>0</v>
      </c>
      <c r="O548" s="86"/>
      <c r="P548" s="848">
        <v>0</v>
      </c>
      <c r="Q548" s="86"/>
      <c r="R548" s="86"/>
      <c r="S548" s="849">
        <v>0</v>
      </c>
      <c r="T548" s="497">
        <v>1</v>
      </c>
      <c r="U548" s="528" t="s">
        <v>1664</v>
      </c>
      <c r="V548" s="485" t="s">
        <v>1267</v>
      </c>
      <c r="W548" s="486">
        <v>1</v>
      </c>
      <c r="X548" s="712">
        <v>43101</v>
      </c>
      <c r="Y548" s="712">
        <v>43465</v>
      </c>
      <c r="Z548" s="695">
        <v>0</v>
      </c>
      <c r="AA548" s="696" t="s">
        <v>83</v>
      </c>
    </row>
    <row r="549" spans="1:27" ht="63" customHeight="1" thickBot="1" x14ac:dyDescent="0.3">
      <c r="A549" s="164" t="s">
        <v>556</v>
      </c>
      <c r="B549" s="233" t="s">
        <v>763</v>
      </c>
      <c r="C549" s="166" t="s">
        <v>764</v>
      </c>
      <c r="D549" s="30">
        <v>286</v>
      </c>
      <c r="E549" s="590" t="s">
        <v>773</v>
      </c>
      <c r="F549" s="590" t="s">
        <v>774</v>
      </c>
      <c r="G549" s="649">
        <v>0</v>
      </c>
      <c r="H549" s="649" t="s">
        <v>31</v>
      </c>
      <c r="I549" s="649">
        <v>1</v>
      </c>
      <c r="J549" s="31">
        <v>0.33</v>
      </c>
      <c r="K549" s="824">
        <f t="shared" si="17"/>
        <v>0</v>
      </c>
      <c r="L549" s="852">
        <v>0</v>
      </c>
      <c r="M549" s="853">
        <v>0</v>
      </c>
      <c r="N549" s="853">
        <v>0</v>
      </c>
      <c r="O549" s="884"/>
      <c r="P549" s="853">
        <v>0</v>
      </c>
      <c r="Q549" s="884"/>
      <c r="R549" s="884"/>
      <c r="S549" s="855">
        <v>0</v>
      </c>
      <c r="T549" s="803">
        <v>2</v>
      </c>
      <c r="U549" s="483" t="s">
        <v>1665</v>
      </c>
      <c r="V549" s="511" t="s">
        <v>1267</v>
      </c>
      <c r="W549" s="713">
        <v>1</v>
      </c>
      <c r="X549" s="779">
        <v>43101</v>
      </c>
      <c r="Y549" s="779">
        <v>43465</v>
      </c>
      <c r="Z549" s="702">
        <v>0</v>
      </c>
      <c r="AA549" s="703" t="s">
        <v>83</v>
      </c>
    </row>
    <row r="550" spans="1:27" ht="63" customHeight="1" thickBot="1" x14ac:dyDescent="0.3">
      <c r="A550" s="434" t="s">
        <v>556</v>
      </c>
      <c r="B550" s="203" t="s">
        <v>763</v>
      </c>
      <c r="C550" s="204" t="s">
        <v>775</v>
      </c>
      <c r="D550" s="7">
        <v>287</v>
      </c>
      <c r="E550" s="270" t="s">
        <v>776</v>
      </c>
      <c r="F550" s="270" t="s">
        <v>777</v>
      </c>
      <c r="G550" s="236">
        <v>0</v>
      </c>
      <c r="H550" s="236" t="s">
        <v>31</v>
      </c>
      <c r="I550" s="236">
        <v>70</v>
      </c>
      <c r="J550" s="74">
        <v>20</v>
      </c>
      <c r="K550" s="826">
        <f t="shared" si="17"/>
        <v>0</v>
      </c>
      <c r="L550" s="860">
        <v>0</v>
      </c>
      <c r="M550" s="861">
        <v>0</v>
      </c>
      <c r="N550" s="861">
        <v>0</v>
      </c>
      <c r="O550" s="76"/>
      <c r="P550" s="861">
        <v>0</v>
      </c>
      <c r="Q550" s="76"/>
      <c r="R550" s="76"/>
      <c r="S550" s="862">
        <v>0</v>
      </c>
      <c r="T550" s="534">
        <v>1</v>
      </c>
      <c r="U550" s="513" t="s">
        <v>1666</v>
      </c>
      <c r="V550" s="513" t="s">
        <v>59</v>
      </c>
      <c r="W550" s="513">
        <v>20</v>
      </c>
      <c r="X550" s="780">
        <v>43101</v>
      </c>
      <c r="Y550" s="780">
        <v>43465</v>
      </c>
      <c r="Z550" s="693">
        <v>0</v>
      </c>
      <c r="AA550" s="715" t="s">
        <v>92</v>
      </c>
    </row>
    <row r="551" spans="1:27" ht="63" customHeight="1" x14ac:dyDescent="0.25">
      <c r="A551" s="160" t="s">
        <v>556</v>
      </c>
      <c r="B551" s="231" t="s">
        <v>763</v>
      </c>
      <c r="C551" s="175" t="s">
        <v>775</v>
      </c>
      <c r="D551" s="58">
        <v>288</v>
      </c>
      <c r="E551" s="129" t="s">
        <v>778</v>
      </c>
      <c r="F551" s="129" t="s">
        <v>779</v>
      </c>
      <c r="G551" s="647" t="s">
        <v>45</v>
      </c>
      <c r="H551" s="647" t="s">
        <v>31</v>
      </c>
      <c r="I551" s="647">
        <v>4</v>
      </c>
      <c r="J551" s="59">
        <v>1</v>
      </c>
      <c r="K551" s="823">
        <f t="shared" si="17"/>
        <v>60000000</v>
      </c>
      <c r="L551" s="847">
        <v>60000000</v>
      </c>
      <c r="M551" s="848">
        <v>0</v>
      </c>
      <c r="N551" s="848">
        <v>0</v>
      </c>
      <c r="O551" s="86"/>
      <c r="P551" s="848">
        <v>0</v>
      </c>
      <c r="Q551" s="86"/>
      <c r="R551" s="86"/>
      <c r="S551" s="849">
        <v>0</v>
      </c>
      <c r="T551" s="497">
        <v>1</v>
      </c>
      <c r="U551" s="528" t="s">
        <v>1667</v>
      </c>
      <c r="V551" s="485" t="s">
        <v>59</v>
      </c>
      <c r="W551" s="486">
        <v>100</v>
      </c>
      <c r="X551" s="712">
        <v>43101</v>
      </c>
      <c r="Y551" s="712">
        <v>43465</v>
      </c>
      <c r="Z551" s="695">
        <v>60000000</v>
      </c>
      <c r="AA551" s="696" t="s">
        <v>83</v>
      </c>
    </row>
    <row r="552" spans="1:27" ht="63" customHeight="1" x14ac:dyDescent="0.25">
      <c r="A552" s="176" t="s">
        <v>556</v>
      </c>
      <c r="B552" s="232" t="s">
        <v>763</v>
      </c>
      <c r="C552" s="177" t="s">
        <v>775</v>
      </c>
      <c r="D552" s="20">
        <v>288</v>
      </c>
      <c r="E552" s="128" t="s">
        <v>778</v>
      </c>
      <c r="F552" s="128" t="s">
        <v>779</v>
      </c>
      <c r="G552" s="237" t="s">
        <v>45</v>
      </c>
      <c r="H552" s="237" t="s">
        <v>31</v>
      </c>
      <c r="I552" s="237">
        <v>4</v>
      </c>
      <c r="J552" s="21">
        <v>1</v>
      </c>
      <c r="K552" s="821">
        <f t="shared" si="17"/>
        <v>0</v>
      </c>
      <c r="L552" s="840">
        <v>0</v>
      </c>
      <c r="M552" s="841">
        <v>0</v>
      </c>
      <c r="N552" s="841">
        <v>0</v>
      </c>
      <c r="O552" s="238"/>
      <c r="P552" s="841">
        <v>0</v>
      </c>
      <c r="Q552" s="238"/>
      <c r="R552" s="238"/>
      <c r="S552" s="842">
        <v>0</v>
      </c>
      <c r="T552" s="526">
        <v>2</v>
      </c>
      <c r="U552" s="527" t="s">
        <v>1668</v>
      </c>
      <c r="V552" s="516" t="s">
        <v>59</v>
      </c>
      <c r="W552" s="488">
        <v>100</v>
      </c>
      <c r="X552" s="752">
        <v>43101</v>
      </c>
      <c r="Y552" s="752">
        <v>43465</v>
      </c>
      <c r="Z552" s="698">
        <v>0</v>
      </c>
      <c r="AA552" s="699" t="s">
        <v>83</v>
      </c>
    </row>
    <row r="553" spans="1:27" ht="63" customHeight="1" x14ac:dyDescent="0.25">
      <c r="A553" s="176" t="s">
        <v>556</v>
      </c>
      <c r="B553" s="232" t="s">
        <v>763</v>
      </c>
      <c r="C553" s="177" t="s">
        <v>775</v>
      </c>
      <c r="D553" s="20">
        <v>288</v>
      </c>
      <c r="E553" s="128" t="s">
        <v>778</v>
      </c>
      <c r="F553" s="128" t="s">
        <v>779</v>
      </c>
      <c r="G553" s="237" t="s">
        <v>45</v>
      </c>
      <c r="H553" s="237" t="s">
        <v>31</v>
      </c>
      <c r="I553" s="237">
        <v>4</v>
      </c>
      <c r="J553" s="21">
        <v>1</v>
      </c>
      <c r="K553" s="821">
        <f t="shared" si="17"/>
        <v>0</v>
      </c>
      <c r="L553" s="840">
        <v>0</v>
      </c>
      <c r="M553" s="841">
        <v>0</v>
      </c>
      <c r="N553" s="841">
        <v>0</v>
      </c>
      <c r="O553" s="238"/>
      <c r="P553" s="841">
        <v>0</v>
      </c>
      <c r="Q553" s="238"/>
      <c r="R553" s="238"/>
      <c r="S553" s="842">
        <v>0</v>
      </c>
      <c r="T553" s="478">
        <v>3</v>
      </c>
      <c r="U553" s="527" t="s">
        <v>1669</v>
      </c>
      <c r="V553" s="516" t="s">
        <v>1150</v>
      </c>
      <c r="W553" s="488">
        <v>1</v>
      </c>
      <c r="X553" s="752">
        <v>43101</v>
      </c>
      <c r="Y553" s="752">
        <v>43465</v>
      </c>
      <c r="Z553" s="698">
        <v>0</v>
      </c>
      <c r="AA553" s="699" t="s">
        <v>83</v>
      </c>
    </row>
    <row r="554" spans="1:27" ht="63" customHeight="1" thickBot="1" x14ac:dyDescent="0.3">
      <c r="A554" s="164" t="s">
        <v>556</v>
      </c>
      <c r="B554" s="233" t="s">
        <v>763</v>
      </c>
      <c r="C554" s="180" t="s">
        <v>775</v>
      </c>
      <c r="D554" s="30">
        <v>288</v>
      </c>
      <c r="E554" s="590" t="s">
        <v>778</v>
      </c>
      <c r="F554" s="590" t="s">
        <v>779</v>
      </c>
      <c r="G554" s="649" t="s">
        <v>45</v>
      </c>
      <c r="H554" s="649" t="s">
        <v>31</v>
      </c>
      <c r="I554" s="649">
        <v>4</v>
      </c>
      <c r="J554" s="31">
        <v>1</v>
      </c>
      <c r="K554" s="824">
        <f t="shared" si="17"/>
        <v>0</v>
      </c>
      <c r="L554" s="852">
        <v>0</v>
      </c>
      <c r="M554" s="853">
        <v>0</v>
      </c>
      <c r="N554" s="853">
        <v>0</v>
      </c>
      <c r="O554" s="884"/>
      <c r="P554" s="853">
        <v>0</v>
      </c>
      <c r="Q554" s="884"/>
      <c r="R554" s="884"/>
      <c r="S554" s="855">
        <v>0</v>
      </c>
      <c r="T554" s="803">
        <v>4</v>
      </c>
      <c r="U554" s="483" t="s">
        <v>780</v>
      </c>
      <c r="V554" s="511" t="s">
        <v>1150</v>
      </c>
      <c r="W554" s="713">
        <v>1</v>
      </c>
      <c r="X554" s="779">
        <v>43101</v>
      </c>
      <c r="Y554" s="779">
        <v>43465</v>
      </c>
      <c r="Z554" s="702">
        <v>0</v>
      </c>
      <c r="AA554" s="703" t="s">
        <v>83</v>
      </c>
    </row>
    <row r="555" spans="1:27" ht="63" customHeight="1" thickBot="1" x14ac:dyDescent="0.3">
      <c r="A555" s="425" t="s">
        <v>556</v>
      </c>
      <c r="B555" s="225" t="s">
        <v>763</v>
      </c>
      <c r="C555" s="182" t="s">
        <v>775</v>
      </c>
      <c r="D555" s="7">
        <v>289</v>
      </c>
      <c r="E555" s="270" t="s">
        <v>781</v>
      </c>
      <c r="F555" s="270" t="s">
        <v>782</v>
      </c>
      <c r="G555" s="236" t="s">
        <v>45</v>
      </c>
      <c r="H555" s="236" t="s">
        <v>31</v>
      </c>
      <c r="I555" s="236">
        <v>10</v>
      </c>
      <c r="J555" s="8">
        <v>1</v>
      </c>
      <c r="K555" s="826">
        <f t="shared" si="17"/>
        <v>0</v>
      </c>
      <c r="L555" s="860">
        <v>0</v>
      </c>
      <c r="M555" s="861">
        <v>0</v>
      </c>
      <c r="N555" s="861">
        <v>0</v>
      </c>
      <c r="O555" s="239"/>
      <c r="P555" s="861">
        <v>0</v>
      </c>
      <c r="Q555" s="239"/>
      <c r="R555" s="239"/>
      <c r="S555" s="862">
        <v>0</v>
      </c>
      <c r="T555" s="534"/>
      <c r="U555" s="513"/>
      <c r="V555" s="510"/>
      <c r="W555" s="691"/>
      <c r="X555" s="780"/>
      <c r="Y555" s="780"/>
      <c r="Z555" s="693"/>
      <c r="AA555" s="715" t="s">
        <v>83</v>
      </c>
    </row>
    <row r="556" spans="1:27" ht="63" customHeight="1" thickBot="1" x14ac:dyDescent="0.3">
      <c r="A556" s="426" t="s">
        <v>556</v>
      </c>
      <c r="B556" s="444" t="s">
        <v>763</v>
      </c>
      <c r="C556" s="449" t="s">
        <v>775</v>
      </c>
      <c r="D556" s="374">
        <v>290</v>
      </c>
      <c r="E556" s="594" t="s">
        <v>783</v>
      </c>
      <c r="F556" s="594" t="s">
        <v>784</v>
      </c>
      <c r="G556" s="650">
        <v>0</v>
      </c>
      <c r="H556" s="650" t="s">
        <v>31</v>
      </c>
      <c r="I556" s="650">
        <v>1</v>
      </c>
      <c r="J556" s="375">
        <v>0.1</v>
      </c>
      <c r="K556" s="828">
        <f t="shared" si="17"/>
        <v>0</v>
      </c>
      <c r="L556" s="866">
        <v>0</v>
      </c>
      <c r="M556" s="867">
        <v>0</v>
      </c>
      <c r="N556" s="867">
        <v>0</v>
      </c>
      <c r="O556" s="868"/>
      <c r="P556" s="867">
        <v>0</v>
      </c>
      <c r="Q556" s="868"/>
      <c r="R556" s="868"/>
      <c r="S556" s="869">
        <v>0</v>
      </c>
      <c r="T556" s="535">
        <v>1</v>
      </c>
      <c r="U556" s="536" t="s">
        <v>1670</v>
      </c>
      <c r="V556" s="507" t="s">
        <v>59</v>
      </c>
      <c r="W556" s="720">
        <v>100</v>
      </c>
      <c r="X556" s="721">
        <v>43101</v>
      </c>
      <c r="Y556" s="721">
        <v>43465</v>
      </c>
      <c r="Z556" s="722">
        <v>0</v>
      </c>
      <c r="AA556" s="723" t="s">
        <v>83</v>
      </c>
    </row>
    <row r="557" spans="1:27" ht="63" customHeight="1" x14ac:dyDescent="0.25">
      <c r="A557" s="160" t="s">
        <v>556</v>
      </c>
      <c r="B557" s="231" t="s">
        <v>763</v>
      </c>
      <c r="C557" s="175" t="s">
        <v>775</v>
      </c>
      <c r="D557" s="58">
        <v>291</v>
      </c>
      <c r="E557" s="129" t="s">
        <v>785</v>
      </c>
      <c r="F557" s="129" t="s">
        <v>786</v>
      </c>
      <c r="G557" s="647">
        <v>0</v>
      </c>
      <c r="H557" s="647" t="s">
        <v>31</v>
      </c>
      <c r="I557" s="647">
        <v>1</v>
      </c>
      <c r="J557" s="59"/>
      <c r="K557" s="823">
        <f t="shared" si="17"/>
        <v>30000000</v>
      </c>
      <c r="L557" s="847">
        <v>30000000</v>
      </c>
      <c r="M557" s="848">
        <v>0</v>
      </c>
      <c r="N557" s="848">
        <v>0</v>
      </c>
      <c r="O557" s="86"/>
      <c r="P557" s="848">
        <v>0</v>
      </c>
      <c r="Q557" s="86"/>
      <c r="R557" s="86"/>
      <c r="S557" s="849">
        <v>0</v>
      </c>
      <c r="T557" s="504">
        <v>1</v>
      </c>
      <c r="U557" s="528" t="s">
        <v>787</v>
      </c>
      <c r="V557" s="485" t="s">
        <v>59</v>
      </c>
      <c r="W557" s="486">
        <v>100</v>
      </c>
      <c r="X557" s="712">
        <v>43101</v>
      </c>
      <c r="Y557" s="712">
        <v>43465</v>
      </c>
      <c r="Z557" s="695">
        <v>30000000</v>
      </c>
      <c r="AA557" s="696" t="s">
        <v>83</v>
      </c>
    </row>
    <row r="558" spans="1:27" ht="63" customHeight="1" thickBot="1" x14ac:dyDescent="0.3">
      <c r="A558" s="164" t="s">
        <v>556</v>
      </c>
      <c r="B558" s="233" t="s">
        <v>763</v>
      </c>
      <c r="C558" s="180" t="s">
        <v>775</v>
      </c>
      <c r="D558" s="30">
        <v>291</v>
      </c>
      <c r="E558" s="590" t="s">
        <v>785</v>
      </c>
      <c r="F558" s="590" t="s">
        <v>786</v>
      </c>
      <c r="G558" s="649">
        <v>0</v>
      </c>
      <c r="H558" s="649" t="s">
        <v>31</v>
      </c>
      <c r="I558" s="649">
        <v>1</v>
      </c>
      <c r="J558" s="31"/>
      <c r="K558" s="824">
        <f t="shared" si="17"/>
        <v>0</v>
      </c>
      <c r="L558" s="852">
        <v>0</v>
      </c>
      <c r="M558" s="853">
        <v>0</v>
      </c>
      <c r="N558" s="853">
        <v>0</v>
      </c>
      <c r="O558" s="884"/>
      <c r="P558" s="853">
        <v>0</v>
      </c>
      <c r="Q558" s="884"/>
      <c r="R558" s="884"/>
      <c r="S558" s="855">
        <v>0</v>
      </c>
      <c r="T558" s="483">
        <v>2</v>
      </c>
      <c r="U558" s="483" t="s">
        <v>1268</v>
      </c>
      <c r="V558" s="511" t="s">
        <v>59</v>
      </c>
      <c r="W558" s="713">
        <v>100</v>
      </c>
      <c r="X558" s="779">
        <v>43101</v>
      </c>
      <c r="Y558" s="779">
        <v>43465</v>
      </c>
      <c r="Z558" s="702">
        <v>0</v>
      </c>
      <c r="AA558" s="703" t="s">
        <v>83</v>
      </c>
    </row>
    <row r="559" spans="1:27" ht="63" customHeight="1" x14ac:dyDescent="0.25">
      <c r="A559" s="160" t="s">
        <v>556</v>
      </c>
      <c r="B559" s="231" t="s">
        <v>763</v>
      </c>
      <c r="C559" s="175" t="s">
        <v>775</v>
      </c>
      <c r="D559" s="58">
        <v>292</v>
      </c>
      <c r="E559" s="129" t="s">
        <v>788</v>
      </c>
      <c r="F559" s="129" t="s">
        <v>1671</v>
      </c>
      <c r="G559" s="647">
        <v>0</v>
      </c>
      <c r="H559" s="647" t="s">
        <v>31</v>
      </c>
      <c r="I559" s="647">
        <v>1</v>
      </c>
      <c r="J559" s="59">
        <v>0.4</v>
      </c>
      <c r="K559" s="823">
        <f t="shared" si="17"/>
        <v>0</v>
      </c>
      <c r="L559" s="847">
        <v>0</v>
      </c>
      <c r="M559" s="848">
        <v>0</v>
      </c>
      <c r="N559" s="848">
        <v>0</v>
      </c>
      <c r="O559" s="86"/>
      <c r="P559" s="848">
        <v>0</v>
      </c>
      <c r="Q559" s="86"/>
      <c r="R559" s="86"/>
      <c r="S559" s="849">
        <v>0</v>
      </c>
      <c r="T559" s="497">
        <v>1</v>
      </c>
      <c r="U559" s="528" t="s">
        <v>1672</v>
      </c>
      <c r="V559" s="485" t="s">
        <v>59</v>
      </c>
      <c r="W559" s="486">
        <v>100</v>
      </c>
      <c r="X559" s="712">
        <v>43101</v>
      </c>
      <c r="Y559" s="712">
        <v>43465</v>
      </c>
      <c r="Z559" s="695">
        <v>0</v>
      </c>
      <c r="AA559" s="696" t="s">
        <v>83</v>
      </c>
    </row>
    <row r="560" spans="1:27" ht="63" customHeight="1" thickBot="1" x14ac:dyDescent="0.3">
      <c r="A560" s="164" t="s">
        <v>556</v>
      </c>
      <c r="B560" s="165" t="s">
        <v>763</v>
      </c>
      <c r="C560" s="166" t="s">
        <v>775</v>
      </c>
      <c r="D560" s="30">
        <v>292</v>
      </c>
      <c r="E560" s="648" t="s">
        <v>788</v>
      </c>
      <c r="F560" s="590" t="s">
        <v>1671</v>
      </c>
      <c r="G560" s="649">
        <v>0</v>
      </c>
      <c r="H560" s="649" t="s">
        <v>31</v>
      </c>
      <c r="I560" s="649">
        <v>1</v>
      </c>
      <c r="J560" s="31">
        <v>0.4</v>
      </c>
      <c r="K560" s="824">
        <f t="shared" si="17"/>
        <v>0</v>
      </c>
      <c r="L560" s="852">
        <v>0</v>
      </c>
      <c r="M560" s="853">
        <v>0</v>
      </c>
      <c r="N560" s="853">
        <v>0</v>
      </c>
      <c r="O560" s="884"/>
      <c r="P560" s="853">
        <v>0</v>
      </c>
      <c r="Q560" s="884"/>
      <c r="R560" s="884"/>
      <c r="S560" s="855">
        <v>0</v>
      </c>
      <c r="T560" s="803">
        <v>2</v>
      </c>
      <c r="U560" s="483" t="s">
        <v>1673</v>
      </c>
      <c r="V560" s="511" t="s">
        <v>59</v>
      </c>
      <c r="W560" s="713">
        <v>100</v>
      </c>
      <c r="X560" s="779">
        <v>43101</v>
      </c>
      <c r="Y560" s="779">
        <v>43465</v>
      </c>
      <c r="Z560" s="702">
        <v>0</v>
      </c>
      <c r="AA560" s="703" t="s">
        <v>83</v>
      </c>
    </row>
    <row r="561" spans="1:27" ht="63" customHeight="1" thickBot="1" x14ac:dyDescent="0.3">
      <c r="A561" s="434" t="s">
        <v>556</v>
      </c>
      <c r="B561" s="203" t="s">
        <v>763</v>
      </c>
      <c r="C561" s="204" t="s">
        <v>775</v>
      </c>
      <c r="D561" s="7">
        <v>293</v>
      </c>
      <c r="E561" s="270" t="s">
        <v>789</v>
      </c>
      <c r="F561" s="270" t="s">
        <v>790</v>
      </c>
      <c r="G561" s="236">
        <v>1</v>
      </c>
      <c r="H561" s="236" t="s">
        <v>31</v>
      </c>
      <c r="I561" s="236">
        <v>1</v>
      </c>
      <c r="J561" s="74">
        <v>1</v>
      </c>
      <c r="K561" s="826">
        <f t="shared" si="17"/>
        <v>0</v>
      </c>
      <c r="L561" s="860">
        <v>0</v>
      </c>
      <c r="M561" s="861">
        <v>0</v>
      </c>
      <c r="N561" s="861">
        <v>0</v>
      </c>
      <c r="O561" s="76"/>
      <c r="P561" s="861">
        <v>0</v>
      </c>
      <c r="Q561" s="76"/>
      <c r="R561" s="76"/>
      <c r="S561" s="862">
        <v>0</v>
      </c>
      <c r="T561" s="463"/>
      <c r="U561" s="513"/>
      <c r="V561" s="513"/>
      <c r="W561" s="513"/>
      <c r="X561" s="780"/>
      <c r="Y561" s="780"/>
      <c r="Z561" s="693"/>
      <c r="AA561" s="715" t="s">
        <v>92</v>
      </c>
    </row>
    <row r="562" spans="1:27" ht="63" customHeight="1" x14ac:dyDescent="0.25">
      <c r="A562" s="160" t="s">
        <v>556</v>
      </c>
      <c r="B562" s="231" t="s">
        <v>763</v>
      </c>
      <c r="C562" s="175" t="s">
        <v>775</v>
      </c>
      <c r="D562" s="58">
        <v>294</v>
      </c>
      <c r="E562" s="129" t="s">
        <v>791</v>
      </c>
      <c r="F562" s="129" t="s">
        <v>792</v>
      </c>
      <c r="G562" s="647">
        <v>0</v>
      </c>
      <c r="H562" s="647" t="s">
        <v>31</v>
      </c>
      <c r="I562" s="647">
        <v>2</v>
      </c>
      <c r="J562" s="59">
        <v>0.5</v>
      </c>
      <c r="K562" s="823">
        <f t="shared" si="17"/>
        <v>30000000</v>
      </c>
      <c r="L562" s="847">
        <v>30000000</v>
      </c>
      <c r="M562" s="848">
        <v>0</v>
      </c>
      <c r="N562" s="848">
        <v>0</v>
      </c>
      <c r="O562" s="86"/>
      <c r="P562" s="848">
        <v>0</v>
      </c>
      <c r="Q562" s="86"/>
      <c r="R562" s="86"/>
      <c r="S562" s="849">
        <v>0</v>
      </c>
      <c r="T562" s="504">
        <v>1</v>
      </c>
      <c r="U562" s="528" t="s">
        <v>793</v>
      </c>
      <c r="V562" s="485" t="s">
        <v>1150</v>
      </c>
      <c r="W562" s="486">
        <v>1</v>
      </c>
      <c r="X562" s="712">
        <v>43101</v>
      </c>
      <c r="Y562" s="712">
        <v>43465</v>
      </c>
      <c r="Z562" s="695">
        <v>0</v>
      </c>
      <c r="AA562" s="696" t="s">
        <v>83</v>
      </c>
    </row>
    <row r="563" spans="1:27" ht="63" customHeight="1" x14ac:dyDescent="0.25">
      <c r="A563" s="176" t="s">
        <v>556</v>
      </c>
      <c r="B563" s="232" t="s">
        <v>763</v>
      </c>
      <c r="C563" s="177" t="s">
        <v>775</v>
      </c>
      <c r="D563" s="20">
        <v>294</v>
      </c>
      <c r="E563" s="128" t="s">
        <v>791</v>
      </c>
      <c r="F563" s="128" t="s">
        <v>792</v>
      </c>
      <c r="G563" s="237">
        <v>0</v>
      </c>
      <c r="H563" s="237" t="s">
        <v>31</v>
      </c>
      <c r="I563" s="237">
        <v>2</v>
      </c>
      <c r="J563" s="21">
        <v>0.5</v>
      </c>
      <c r="K563" s="821">
        <f t="shared" si="17"/>
        <v>0</v>
      </c>
      <c r="L563" s="840">
        <v>0</v>
      </c>
      <c r="M563" s="841">
        <v>0</v>
      </c>
      <c r="N563" s="841">
        <v>0</v>
      </c>
      <c r="O563" s="238"/>
      <c r="P563" s="841">
        <v>0</v>
      </c>
      <c r="Q563" s="238"/>
      <c r="R563" s="238"/>
      <c r="S563" s="842">
        <v>0</v>
      </c>
      <c r="T563" s="527">
        <v>2</v>
      </c>
      <c r="U563" s="527" t="s">
        <v>794</v>
      </c>
      <c r="V563" s="516" t="s">
        <v>59</v>
      </c>
      <c r="W563" s="488">
        <v>100</v>
      </c>
      <c r="X563" s="752">
        <v>43101</v>
      </c>
      <c r="Y563" s="752">
        <v>43465</v>
      </c>
      <c r="Z563" s="698">
        <v>30000000</v>
      </c>
      <c r="AA563" s="699" t="s">
        <v>83</v>
      </c>
    </row>
    <row r="564" spans="1:27" ht="63" customHeight="1" x14ac:dyDescent="0.25">
      <c r="A564" s="176" t="s">
        <v>556</v>
      </c>
      <c r="B564" s="232" t="s">
        <v>763</v>
      </c>
      <c r="C564" s="177" t="s">
        <v>775</v>
      </c>
      <c r="D564" s="20">
        <v>294</v>
      </c>
      <c r="E564" s="128" t="s">
        <v>791</v>
      </c>
      <c r="F564" s="128" t="s">
        <v>792</v>
      </c>
      <c r="G564" s="237">
        <v>0</v>
      </c>
      <c r="H564" s="237" t="s">
        <v>31</v>
      </c>
      <c r="I564" s="237">
        <v>2</v>
      </c>
      <c r="J564" s="21">
        <v>0.5</v>
      </c>
      <c r="K564" s="821">
        <f t="shared" si="17"/>
        <v>0</v>
      </c>
      <c r="L564" s="840">
        <v>0</v>
      </c>
      <c r="M564" s="841">
        <v>0</v>
      </c>
      <c r="N564" s="841">
        <v>0</v>
      </c>
      <c r="O564" s="238"/>
      <c r="P564" s="841">
        <v>0</v>
      </c>
      <c r="Q564" s="238"/>
      <c r="R564" s="238"/>
      <c r="S564" s="842">
        <v>0</v>
      </c>
      <c r="T564" s="527">
        <v>3</v>
      </c>
      <c r="U564" s="527" t="s">
        <v>1674</v>
      </c>
      <c r="V564" s="516" t="s">
        <v>59</v>
      </c>
      <c r="W564" s="488">
        <v>100</v>
      </c>
      <c r="X564" s="752">
        <v>43101</v>
      </c>
      <c r="Y564" s="752">
        <v>43465</v>
      </c>
      <c r="Z564" s="698">
        <v>0</v>
      </c>
      <c r="AA564" s="699" t="s">
        <v>83</v>
      </c>
    </row>
    <row r="565" spans="1:27" ht="63" customHeight="1" thickBot="1" x14ac:dyDescent="0.3">
      <c r="A565" s="164" t="s">
        <v>556</v>
      </c>
      <c r="B565" s="233" t="s">
        <v>763</v>
      </c>
      <c r="C565" s="180" t="s">
        <v>775</v>
      </c>
      <c r="D565" s="30">
        <v>294</v>
      </c>
      <c r="E565" s="590" t="s">
        <v>791</v>
      </c>
      <c r="F565" s="590" t="s">
        <v>792</v>
      </c>
      <c r="G565" s="649">
        <v>0</v>
      </c>
      <c r="H565" s="649" t="s">
        <v>31</v>
      </c>
      <c r="I565" s="649">
        <v>2</v>
      </c>
      <c r="J565" s="31">
        <v>0.5</v>
      </c>
      <c r="K565" s="824">
        <f t="shared" si="17"/>
        <v>0</v>
      </c>
      <c r="L565" s="852">
        <v>0</v>
      </c>
      <c r="M565" s="853">
        <v>0</v>
      </c>
      <c r="N565" s="853">
        <v>0</v>
      </c>
      <c r="O565" s="884"/>
      <c r="P565" s="853">
        <v>0</v>
      </c>
      <c r="Q565" s="884"/>
      <c r="R565" s="884"/>
      <c r="S565" s="855">
        <v>0</v>
      </c>
      <c r="T565" s="483">
        <v>4</v>
      </c>
      <c r="U565" s="483" t="s">
        <v>1675</v>
      </c>
      <c r="V565" s="511" t="s">
        <v>59</v>
      </c>
      <c r="W565" s="713">
        <v>100</v>
      </c>
      <c r="X565" s="779">
        <v>43101</v>
      </c>
      <c r="Y565" s="779">
        <v>43465</v>
      </c>
      <c r="Z565" s="702">
        <v>0</v>
      </c>
      <c r="AA565" s="703" t="s">
        <v>83</v>
      </c>
    </row>
    <row r="566" spans="1:27" ht="63" customHeight="1" thickBot="1" x14ac:dyDescent="0.3">
      <c r="A566" s="425" t="s">
        <v>556</v>
      </c>
      <c r="B566" s="225" t="s">
        <v>763</v>
      </c>
      <c r="C566" s="182" t="s">
        <v>775</v>
      </c>
      <c r="D566" s="262">
        <v>295</v>
      </c>
      <c r="E566" s="270" t="s">
        <v>795</v>
      </c>
      <c r="F566" s="270" t="s">
        <v>796</v>
      </c>
      <c r="G566" s="236">
        <v>0</v>
      </c>
      <c r="H566" s="236" t="s">
        <v>31</v>
      </c>
      <c r="I566" s="236">
        <v>1</v>
      </c>
      <c r="J566" s="14">
        <v>0.33</v>
      </c>
      <c r="K566" s="827">
        <f t="shared" ref="K566:K596" si="18">+L566+M566+N566+O566+P566+Q566+R566+S566</f>
        <v>0</v>
      </c>
      <c r="L566" s="863">
        <v>0</v>
      </c>
      <c r="M566" s="864">
        <v>0</v>
      </c>
      <c r="N566" s="864">
        <v>0</v>
      </c>
      <c r="O566" s="50"/>
      <c r="P566" s="864">
        <v>0</v>
      </c>
      <c r="Q566" s="50"/>
      <c r="R566" s="50"/>
      <c r="S566" s="865">
        <v>0</v>
      </c>
      <c r="T566" s="490"/>
      <c r="U566" s="509"/>
      <c r="V566" s="492"/>
      <c r="W566" s="689"/>
      <c r="X566" s="692"/>
      <c r="Y566" s="692"/>
      <c r="Z566" s="693"/>
      <c r="AA566" s="715" t="s">
        <v>83</v>
      </c>
    </row>
    <row r="567" spans="1:27" ht="63" customHeight="1" thickBot="1" x14ac:dyDescent="0.3">
      <c r="A567" s="184" t="s">
        <v>556</v>
      </c>
      <c r="B567" s="247" t="s">
        <v>763</v>
      </c>
      <c r="C567" s="247" t="s">
        <v>775</v>
      </c>
      <c r="D567" s="13">
        <v>296</v>
      </c>
      <c r="E567" s="89" t="s">
        <v>797</v>
      </c>
      <c r="F567" s="89" t="s">
        <v>798</v>
      </c>
      <c r="G567" s="645">
        <v>0</v>
      </c>
      <c r="H567" s="645" t="s">
        <v>31</v>
      </c>
      <c r="I567" s="645">
        <v>1</v>
      </c>
      <c r="J567" s="14">
        <v>0.33</v>
      </c>
      <c r="K567" s="827">
        <f t="shared" si="18"/>
        <v>0</v>
      </c>
      <c r="L567" s="863">
        <v>0</v>
      </c>
      <c r="M567" s="864">
        <v>0</v>
      </c>
      <c r="N567" s="864">
        <v>0</v>
      </c>
      <c r="O567" s="50"/>
      <c r="P567" s="864">
        <v>0</v>
      </c>
      <c r="Q567" s="50"/>
      <c r="R567" s="50"/>
      <c r="S567" s="865">
        <v>0</v>
      </c>
      <c r="T567" s="542"/>
      <c r="U567" s="543"/>
      <c r="V567" s="560"/>
      <c r="W567" s="543"/>
      <c r="X567" s="785"/>
      <c r="Y567" s="785"/>
      <c r="Z567" s="690"/>
      <c r="AA567" s="248" t="s">
        <v>83</v>
      </c>
    </row>
    <row r="568" spans="1:27" ht="63" customHeight="1" x14ac:dyDescent="0.25">
      <c r="A568" s="424" t="s">
        <v>556</v>
      </c>
      <c r="B568" s="245" t="s">
        <v>763</v>
      </c>
      <c r="C568" s="241" t="s">
        <v>775</v>
      </c>
      <c r="D568" s="39">
        <v>297</v>
      </c>
      <c r="E568" s="220" t="s">
        <v>799</v>
      </c>
      <c r="F568" s="220" t="s">
        <v>800</v>
      </c>
      <c r="G568" s="242">
        <v>0</v>
      </c>
      <c r="H568" s="242" t="s">
        <v>31</v>
      </c>
      <c r="I568" s="242">
        <v>1</v>
      </c>
      <c r="J568" s="40"/>
      <c r="K568" s="825">
        <f t="shared" si="18"/>
        <v>0</v>
      </c>
      <c r="L568" s="856">
        <v>0</v>
      </c>
      <c r="M568" s="857">
        <v>0</v>
      </c>
      <c r="N568" s="857">
        <v>0</v>
      </c>
      <c r="O568" s="41"/>
      <c r="P568" s="857">
        <v>0</v>
      </c>
      <c r="Q568" s="41"/>
      <c r="R568" s="41"/>
      <c r="S568" s="859">
        <v>0</v>
      </c>
      <c r="T568" s="522"/>
      <c r="U568" s="529"/>
      <c r="V568" s="501"/>
      <c r="W568" s="704"/>
      <c r="X568" s="705"/>
      <c r="Y568" s="705"/>
      <c r="Z568" s="706"/>
      <c r="AA568" s="707" t="s">
        <v>83</v>
      </c>
    </row>
    <row r="569" spans="1:27" ht="63" customHeight="1" x14ac:dyDescent="0.25">
      <c r="A569" s="213" t="s">
        <v>556</v>
      </c>
      <c r="B569" s="214" t="s">
        <v>763</v>
      </c>
      <c r="C569" s="215" t="s">
        <v>775</v>
      </c>
      <c r="D569" s="20" t="s">
        <v>801</v>
      </c>
      <c r="E569" s="128" t="s">
        <v>802</v>
      </c>
      <c r="F569" s="128" t="s">
        <v>800</v>
      </c>
      <c r="G569" s="237">
        <v>0</v>
      </c>
      <c r="H569" s="237" t="s">
        <v>35</v>
      </c>
      <c r="I569" s="237">
        <v>1</v>
      </c>
      <c r="J569" s="21">
        <v>1</v>
      </c>
      <c r="K569" s="821">
        <f t="shared" si="18"/>
        <v>0</v>
      </c>
      <c r="L569" s="840">
        <v>0</v>
      </c>
      <c r="M569" s="841">
        <v>0</v>
      </c>
      <c r="N569" s="841">
        <v>0</v>
      </c>
      <c r="O569" s="238"/>
      <c r="P569" s="841">
        <v>0</v>
      </c>
      <c r="Q569" s="238"/>
      <c r="R569" s="238"/>
      <c r="S569" s="842">
        <v>0</v>
      </c>
      <c r="T569" s="478">
        <v>1</v>
      </c>
      <c r="U569" s="527" t="s">
        <v>803</v>
      </c>
      <c r="V569" s="479" t="s">
        <v>1150</v>
      </c>
      <c r="W569" s="488">
        <v>1</v>
      </c>
      <c r="X569" s="697">
        <v>43101</v>
      </c>
      <c r="Y569" s="697">
        <v>43465</v>
      </c>
      <c r="Z569" s="698">
        <v>0</v>
      </c>
      <c r="AA569" s="699" t="s">
        <v>83</v>
      </c>
    </row>
    <row r="570" spans="1:27" ht="63" customHeight="1" thickBot="1" x14ac:dyDescent="0.3">
      <c r="A570" s="435" t="s">
        <v>556</v>
      </c>
      <c r="B570" s="221" t="s">
        <v>763</v>
      </c>
      <c r="C570" s="222" t="s">
        <v>775</v>
      </c>
      <c r="D570" s="44" t="s">
        <v>804</v>
      </c>
      <c r="E570" s="277" t="s">
        <v>805</v>
      </c>
      <c r="F570" s="277" t="s">
        <v>800</v>
      </c>
      <c r="G570" s="243">
        <v>0</v>
      </c>
      <c r="H570" s="243" t="s">
        <v>35</v>
      </c>
      <c r="I570" s="243">
        <v>1</v>
      </c>
      <c r="J570" s="45">
        <v>1</v>
      </c>
      <c r="K570" s="822">
        <f t="shared" si="18"/>
        <v>0</v>
      </c>
      <c r="L570" s="844">
        <v>0</v>
      </c>
      <c r="M570" s="845">
        <v>0</v>
      </c>
      <c r="N570" s="845">
        <v>0</v>
      </c>
      <c r="O570" s="46"/>
      <c r="P570" s="845">
        <v>0</v>
      </c>
      <c r="Q570" s="46"/>
      <c r="R570" s="46"/>
      <c r="S570" s="846">
        <v>0</v>
      </c>
      <c r="T570" s="805">
        <v>1</v>
      </c>
      <c r="U570" s="533" t="s">
        <v>1676</v>
      </c>
      <c r="V570" s="518" t="s">
        <v>1150</v>
      </c>
      <c r="W570" s="709">
        <v>12</v>
      </c>
      <c r="X570" s="767">
        <v>43115</v>
      </c>
      <c r="Y570" s="767">
        <v>43449</v>
      </c>
      <c r="Z570" s="711">
        <v>0</v>
      </c>
      <c r="AA570" s="725" t="s">
        <v>89</v>
      </c>
    </row>
    <row r="571" spans="1:27" ht="63" customHeight="1" thickBot="1" x14ac:dyDescent="0.3">
      <c r="A571" s="450" t="s">
        <v>806</v>
      </c>
      <c r="B571" s="451" t="s">
        <v>807</v>
      </c>
      <c r="C571" s="452" t="s">
        <v>808</v>
      </c>
      <c r="D571" s="374">
        <v>298</v>
      </c>
      <c r="E571" s="594" t="s">
        <v>809</v>
      </c>
      <c r="F571" s="594" t="s">
        <v>810</v>
      </c>
      <c r="G571" s="650">
        <v>0</v>
      </c>
      <c r="H571" s="650" t="s">
        <v>31</v>
      </c>
      <c r="I571" s="650">
        <v>1</v>
      </c>
      <c r="J571" s="375">
        <v>0.25</v>
      </c>
      <c r="K571" s="828">
        <f t="shared" si="18"/>
        <v>0</v>
      </c>
      <c r="L571" s="866">
        <v>0</v>
      </c>
      <c r="M571" s="867">
        <v>0</v>
      </c>
      <c r="N571" s="867">
        <v>0</v>
      </c>
      <c r="O571" s="872"/>
      <c r="P571" s="867">
        <v>0</v>
      </c>
      <c r="Q571" s="872"/>
      <c r="R571" s="872"/>
      <c r="S571" s="869">
        <v>0</v>
      </c>
      <c r="T571" s="495">
        <v>1</v>
      </c>
      <c r="U571" s="507" t="s">
        <v>1677</v>
      </c>
      <c r="V571" s="809" t="s">
        <v>59</v>
      </c>
      <c r="W571" s="536">
        <v>5</v>
      </c>
      <c r="X571" s="781">
        <v>43101</v>
      </c>
      <c r="Y571" s="781">
        <v>43465</v>
      </c>
      <c r="Z571" s="722">
        <v>0</v>
      </c>
      <c r="AA571" s="723" t="s">
        <v>541</v>
      </c>
    </row>
    <row r="572" spans="1:27" ht="63" customHeight="1" x14ac:dyDescent="0.25">
      <c r="A572" s="263" t="s">
        <v>806</v>
      </c>
      <c r="B572" s="264" t="s">
        <v>807</v>
      </c>
      <c r="C572" s="265" t="s">
        <v>808</v>
      </c>
      <c r="D572" s="58">
        <v>299</v>
      </c>
      <c r="E572" s="129" t="s">
        <v>811</v>
      </c>
      <c r="F572" s="129" t="s">
        <v>812</v>
      </c>
      <c r="G572" s="129">
        <v>0</v>
      </c>
      <c r="H572" s="129" t="s">
        <v>31</v>
      </c>
      <c r="I572" s="129">
        <v>1</v>
      </c>
      <c r="J572" s="59">
        <v>0.25</v>
      </c>
      <c r="K572" s="823">
        <f t="shared" si="18"/>
        <v>1039099274</v>
      </c>
      <c r="L572" s="847">
        <v>1039099274</v>
      </c>
      <c r="M572" s="848">
        <v>0</v>
      </c>
      <c r="N572" s="848">
        <v>0</v>
      </c>
      <c r="O572" s="86"/>
      <c r="P572" s="848">
        <v>0</v>
      </c>
      <c r="Q572" s="86"/>
      <c r="R572" s="86"/>
      <c r="S572" s="849">
        <v>0</v>
      </c>
      <c r="T572" s="504">
        <v>1</v>
      </c>
      <c r="U572" s="544" t="s">
        <v>813</v>
      </c>
      <c r="V572" s="544" t="s">
        <v>59</v>
      </c>
      <c r="W572" s="486">
        <v>10</v>
      </c>
      <c r="X572" s="712">
        <v>43101</v>
      </c>
      <c r="Y572" s="712">
        <v>43465</v>
      </c>
      <c r="Z572" s="695">
        <v>200000000</v>
      </c>
      <c r="AA572" s="696" t="s">
        <v>275</v>
      </c>
    </row>
    <row r="573" spans="1:27" ht="63" customHeight="1" x14ac:dyDescent="0.25">
      <c r="A573" s="266" t="s">
        <v>806</v>
      </c>
      <c r="B573" s="256" t="s">
        <v>807</v>
      </c>
      <c r="C573" s="257" t="s">
        <v>808</v>
      </c>
      <c r="D573" s="20">
        <v>299</v>
      </c>
      <c r="E573" s="128" t="s">
        <v>811</v>
      </c>
      <c r="F573" s="128" t="s">
        <v>812</v>
      </c>
      <c r="G573" s="128">
        <v>0</v>
      </c>
      <c r="H573" s="128" t="s">
        <v>31</v>
      </c>
      <c r="I573" s="128">
        <v>1</v>
      </c>
      <c r="J573" s="21">
        <v>0.25</v>
      </c>
      <c r="K573" s="821">
        <f t="shared" si="18"/>
        <v>0</v>
      </c>
      <c r="L573" s="840">
        <v>0</v>
      </c>
      <c r="M573" s="841">
        <v>0</v>
      </c>
      <c r="N573" s="841">
        <v>0</v>
      </c>
      <c r="O573" s="67"/>
      <c r="P573" s="841">
        <v>0</v>
      </c>
      <c r="Q573" s="67"/>
      <c r="R573" s="67"/>
      <c r="S573" s="842">
        <v>0</v>
      </c>
      <c r="T573" s="480">
        <v>2</v>
      </c>
      <c r="U573" s="545" t="s">
        <v>1678</v>
      </c>
      <c r="V573" s="479" t="s">
        <v>59</v>
      </c>
      <c r="W573" s="488">
        <v>100</v>
      </c>
      <c r="X573" s="697">
        <v>43101</v>
      </c>
      <c r="Y573" s="697">
        <v>43465</v>
      </c>
      <c r="Z573" s="698">
        <v>250000000</v>
      </c>
      <c r="AA573" s="699" t="s">
        <v>275</v>
      </c>
    </row>
    <row r="574" spans="1:27" ht="63" customHeight="1" x14ac:dyDescent="0.25">
      <c r="A574" s="266" t="s">
        <v>806</v>
      </c>
      <c r="B574" s="256" t="s">
        <v>807</v>
      </c>
      <c r="C574" s="257" t="s">
        <v>808</v>
      </c>
      <c r="D574" s="20">
        <v>299</v>
      </c>
      <c r="E574" s="128" t="s">
        <v>811</v>
      </c>
      <c r="F574" s="128" t="s">
        <v>812</v>
      </c>
      <c r="G574" s="128">
        <v>0</v>
      </c>
      <c r="H574" s="128" t="s">
        <v>31</v>
      </c>
      <c r="I574" s="128">
        <v>1</v>
      </c>
      <c r="J574" s="21">
        <v>0.25</v>
      </c>
      <c r="K574" s="821">
        <f t="shared" si="18"/>
        <v>0</v>
      </c>
      <c r="L574" s="840">
        <v>0</v>
      </c>
      <c r="M574" s="841">
        <v>0</v>
      </c>
      <c r="N574" s="841">
        <v>0</v>
      </c>
      <c r="O574" s="51"/>
      <c r="P574" s="841">
        <v>0</v>
      </c>
      <c r="Q574" s="51"/>
      <c r="R574" s="51"/>
      <c r="S574" s="842">
        <v>0</v>
      </c>
      <c r="T574" s="480">
        <v>3</v>
      </c>
      <c r="U574" s="545" t="s">
        <v>814</v>
      </c>
      <c r="V574" s="479" t="s">
        <v>59</v>
      </c>
      <c r="W574" s="488">
        <v>100</v>
      </c>
      <c r="X574" s="697">
        <v>43101</v>
      </c>
      <c r="Y574" s="697">
        <v>43465</v>
      </c>
      <c r="Z574" s="698">
        <f>80000000+134000000</f>
        <v>214000000</v>
      </c>
      <c r="AA574" s="699" t="s">
        <v>275</v>
      </c>
    </row>
    <row r="575" spans="1:27" ht="63" customHeight="1" x14ac:dyDescent="0.25">
      <c r="A575" s="266" t="s">
        <v>806</v>
      </c>
      <c r="B575" s="256" t="s">
        <v>807</v>
      </c>
      <c r="C575" s="257" t="s">
        <v>808</v>
      </c>
      <c r="D575" s="20">
        <v>299</v>
      </c>
      <c r="E575" s="128" t="s">
        <v>811</v>
      </c>
      <c r="F575" s="128" t="s">
        <v>812</v>
      </c>
      <c r="G575" s="128">
        <v>0</v>
      </c>
      <c r="H575" s="128" t="s">
        <v>31</v>
      </c>
      <c r="I575" s="128">
        <v>1</v>
      </c>
      <c r="J575" s="21">
        <v>0.25</v>
      </c>
      <c r="K575" s="821">
        <f t="shared" si="18"/>
        <v>0</v>
      </c>
      <c r="L575" s="840">
        <v>0</v>
      </c>
      <c r="M575" s="841">
        <v>0</v>
      </c>
      <c r="N575" s="841">
        <v>0</v>
      </c>
      <c r="O575" s="51"/>
      <c r="P575" s="841">
        <v>0</v>
      </c>
      <c r="Q575" s="51"/>
      <c r="R575" s="51"/>
      <c r="S575" s="842">
        <v>0</v>
      </c>
      <c r="T575" s="480">
        <v>4</v>
      </c>
      <c r="U575" s="545" t="s">
        <v>815</v>
      </c>
      <c r="V575" s="545" t="s">
        <v>59</v>
      </c>
      <c r="W575" s="488">
        <v>100</v>
      </c>
      <c r="X575" s="697">
        <v>43101</v>
      </c>
      <c r="Y575" s="697">
        <v>43465</v>
      </c>
      <c r="Z575" s="698">
        <v>80000000</v>
      </c>
      <c r="AA575" s="699" t="s">
        <v>275</v>
      </c>
    </row>
    <row r="576" spans="1:27" ht="63" customHeight="1" x14ac:dyDescent="0.25">
      <c r="A576" s="266" t="s">
        <v>806</v>
      </c>
      <c r="B576" s="256" t="s">
        <v>807</v>
      </c>
      <c r="C576" s="257" t="s">
        <v>808</v>
      </c>
      <c r="D576" s="20">
        <v>299</v>
      </c>
      <c r="E576" s="128" t="s">
        <v>811</v>
      </c>
      <c r="F576" s="128" t="s">
        <v>812</v>
      </c>
      <c r="G576" s="128">
        <v>0</v>
      </c>
      <c r="H576" s="128" t="s">
        <v>31</v>
      </c>
      <c r="I576" s="128">
        <v>1</v>
      </c>
      <c r="J576" s="21">
        <v>0.25</v>
      </c>
      <c r="K576" s="821">
        <f t="shared" si="18"/>
        <v>0</v>
      </c>
      <c r="L576" s="840">
        <v>0</v>
      </c>
      <c r="M576" s="841">
        <v>0</v>
      </c>
      <c r="N576" s="841">
        <v>0</v>
      </c>
      <c r="O576" s="51"/>
      <c r="P576" s="841">
        <v>0</v>
      </c>
      <c r="Q576" s="51"/>
      <c r="R576" s="51"/>
      <c r="S576" s="842">
        <v>0</v>
      </c>
      <c r="T576" s="480">
        <v>5</v>
      </c>
      <c r="U576" s="516" t="s">
        <v>1679</v>
      </c>
      <c r="V576" s="516" t="s">
        <v>1150</v>
      </c>
      <c r="W576" s="487">
        <v>1</v>
      </c>
      <c r="X576" s="697">
        <v>43101</v>
      </c>
      <c r="Y576" s="697">
        <v>43465</v>
      </c>
      <c r="Z576" s="698">
        <f>350000000-104900726</f>
        <v>245099274</v>
      </c>
      <c r="AA576" s="699" t="s">
        <v>275</v>
      </c>
    </row>
    <row r="577" spans="1:28" ht="63" customHeight="1" thickBot="1" x14ac:dyDescent="0.3">
      <c r="A577" s="274" t="s">
        <v>806</v>
      </c>
      <c r="B577" s="278" t="s">
        <v>807</v>
      </c>
      <c r="C577" s="268" t="s">
        <v>808</v>
      </c>
      <c r="D577" s="30">
        <v>299</v>
      </c>
      <c r="E577" s="590" t="s">
        <v>811</v>
      </c>
      <c r="F577" s="590" t="s">
        <v>812</v>
      </c>
      <c r="G577" s="590">
        <v>0</v>
      </c>
      <c r="H577" s="590" t="s">
        <v>31</v>
      </c>
      <c r="I577" s="590">
        <v>1</v>
      </c>
      <c r="J577" s="31">
        <v>0.25</v>
      </c>
      <c r="K577" s="824">
        <f t="shared" si="18"/>
        <v>0</v>
      </c>
      <c r="L577" s="852">
        <v>0</v>
      </c>
      <c r="M577" s="853">
        <v>0</v>
      </c>
      <c r="N577" s="853">
        <v>0</v>
      </c>
      <c r="O577" s="84"/>
      <c r="P577" s="853">
        <v>0</v>
      </c>
      <c r="Q577" s="84"/>
      <c r="R577" s="84"/>
      <c r="S577" s="855">
        <v>0</v>
      </c>
      <c r="T577" s="505">
        <v>6</v>
      </c>
      <c r="U577" s="511" t="s">
        <v>1680</v>
      </c>
      <c r="V577" s="511" t="s">
        <v>1150</v>
      </c>
      <c r="W577" s="489">
        <v>1</v>
      </c>
      <c r="X577" s="714">
        <v>43101</v>
      </c>
      <c r="Y577" s="714">
        <v>43465</v>
      </c>
      <c r="Z577" s="702">
        <v>50000000</v>
      </c>
      <c r="AA577" s="703" t="s">
        <v>275</v>
      </c>
    </row>
    <row r="578" spans="1:28" ht="63" customHeight="1" thickBot="1" x14ac:dyDescent="0.3">
      <c r="A578" s="453" t="s">
        <v>806</v>
      </c>
      <c r="B578" s="253" t="s">
        <v>807</v>
      </c>
      <c r="C578" s="217" t="s">
        <v>808</v>
      </c>
      <c r="D578" s="7">
        <v>300</v>
      </c>
      <c r="E578" s="270" t="s">
        <v>816</v>
      </c>
      <c r="F578" s="270" t="s">
        <v>817</v>
      </c>
      <c r="G578" s="236">
        <v>0</v>
      </c>
      <c r="H578" s="236" t="s">
        <v>31</v>
      </c>
      <c r="I578" s="236">
        <v>1</v>
      </c>
      <c r="J578" s="8">
        <v>0.33</v>
      </c>
      <c r="K578" s="826">
        <f t="shared" si="18"/>
        <v>0</v>
      </c>
      <c r="L578" s="860">
        <v>0</v>
      </c>
      <c r="M578" s="861">
        <v>0</v>
      </c>
      <c r="N578" s="861">
        <v>0</v>
      </c>
      <c r="O578" s="76"/>
      <c r="P578" s="861">
        <v>0</v>
      </c>
      <c r="Q578" s="76"/>
      <c r="R578" s="76"/>
      <c r="S578" s="862">
        <v>0</v>
      </c>
      <c r="T578" s="463">
        <v>1</v>
      </c>
      <c r="U578" s="503" t="s">
        <v>1681</v>
      </c>
      <c r="V578" s="810" t="s">
        <v>59</v>
      </c>
      <c r="W578" s="513">
        <v>100</v>
      </c>
      <c r="X578" s="780">
        <v>43101</v>
      </c>
      <c r="Y578" s="780">
        <v>43465</v>
      </c>
      <c r="Z578" s="693">
        <v>0</v>
      </c>
      <c r="AA578" s="715" t="s">
        <v>541</v>
      </c>
    </row>
    <row r="579" spans="1:28" ht="63" customHeight="1" thickBot="1" x14ac:dyDescent="0.3">
      <c r="A579" s="450" t="s">
        <v>806</v>
      </c>
      <c r="B579" s="451" t="s">
        <v>807</v>
      </c>
      <c r="C579" s="452" t="s">
        <v>808</v>
      </c>
      <c r="D579" s="374">
        <v>301</v>
      </c>
      <c r="E579" s="594" t="s">
        <v>1682</v>
      </c>
      <c r="F579" s="594" t="s">
        <v>818</v>
      </c>
      <c r="G579" s="650">
        <v>0</v>
      </c>
      <c r="H579" s="650" t="s">
        <v>31</v>
      </c>
      <c r="I579" s="650">
        <v>1</v>
      </c>
      <c r="J579" s="375">
        <v>0.33</v>
      </c>
      <c r="K579" s="828">
        <f t="shared" si="18"/>
        <v>20000000</v>
      </c>
      <c r="L579" s="866">
        <v>20000000</v>
      </c>
      <c r="M579" s="867">
        <v>0</v>
      </c>
      <c r="N579" s="867">
        <v>0</v>
      </c>
      <c r="O579" s="868"/>
      <c r="P579" s="867">
        <v>0</v>
      </c>
      <c r="Q579" s="868"/>
      <c r="R579" s="868"/>
      <c r="S579" s="869">
        <v>0</v>
      </c>
      <c r="T579" s="495">
        <v>1</v>
      </c>
      <c r="U579" s="536" t="s">
        <v>1683</v>
      </c>
      <c r="V579" s="507" t="s">
        <v>59</v>
      </c>
      <c r="W579" s="720">
        <v>100</v>
      </c>
      <c r="X579" s="721">
        <v>43101</v>
      </c>
      <c r="Y579" s="721">
        <v>43465</v>
      </c>
      <c r="Z579" s="722">
        <v>20000000</v>
      </c>
      <c r="AA579" s="723" t="s">
        <v>541</v>
      </c>
    </row>
    <row r="580" spans="1:28" ht="63" customHeight="1" thickBot="1" x14ac:dyDescent="0.3">
      <c r="A580" s="269" t="s">
        <v>806</v>
      </c>
      <c r="B580" s="264" t="s">
        <v>807</v>
      </c>
      <c r="C580" s="265" t="s">
        <v>808</v>
      </c>
      <c r="D580" s="58">
        <v>302</v>
      </c>
      <c r="E580" s="129" t="s">
        <v>819</v>
      </c>
      <c r="F580" s="129" t="s">
        <v>820</v>
      </c>
      <c r="G580" s="647">
        <v>0</v>
      </c>
      <c r="H580" s="647" t="s">
        <v>31</v>
      </c>
      <c r="I580" s="647">
        <v>40</v>
      </c>
      <c r="J580" s="59">
        <v>20</v>
      </c>
      <c r="K580" s="823">
        <f t="shared" si="18"/>
        <v>3249641724.9432001</v>
      </c>
      <c r="L580" s="847">
        <v>3249641724.9432001</v>
      </c>
      <c r="M580" s="848">
        <v>0</v>
      </c>
      <c r="N580" s="848">
        <v>0</v>
      </c>
      <c r="O580" s="86"/>
      <c r="P580" s="848">
        <v>0</v>
      </c>
      <c r="Q580" s="86"/>
      <c r="R580" s="86"/>
      <c r="S580" s="849">
        <v>0</v>
      </c>
      <c r="T580" s="504">
        <v>1</v>
      </c>
      <c r="U580" s="544" t="s">
        <v>1684</v>
      </c>
      <c r="V580" s="776" t="s">
        <v>1150</v>
      </c>
      <c r="W580" s="528">
        <v>20</v>
      </c>
      <c r="X580" s="778">
        <v>43101</v>
      </c>
      <c r="Y580" s="778">
        <v>43465</v>
      </c>
      <c r="Z580" s="695">
        <v>0</v>
      </c>
      <c r="AA580" s="696" t="s">
        <v>541</v>
      </c>
    </row>
    <row r="581" spans="1:28" ht="63" customHeight="1" thickBot="1" x14ac:dyDescent="0.3">
      <c r="A581" s="267" t="s">
        <v>806</v>
      </c>
      <c r="B581" s="278" t="s">
        <v>807</v>
      </c>
      <c r="C581" s="268" t="s">
        <v>808</v>
      </c>
      <c r="D581" s="30">
        <v>302</v>
      </c>
      <c r="E581" s="590" t="s">
        <v>819</v>
      </c>
      <c r="F581" s="590" t="s">
        <v>820</v>
      </c>
      <c r="G581" s="649">
        <v>0</v>
      </c>
      <c r="H581" s="649" t="s">
        <v>31</v>
      </c>
      <c r="I581" s="649">
        <v>40</v>
      </c>
      <c r="J581" s="31">
        <v>20</v>
      </c>
      <c r="K581" s="824"/>
      <c r="L581" s="852"/>
      <c r="M581" s="853"/>
      <c r="N581" s="853"/>
      <c r="O581" s="84"/>
      <c r="P581" s="853"/>
      <c r="Q581" s="84"/>
      <c r="R581" s="84"/>
      <c r="S581" s="855"/>
      <c r="T581" s="505">
        <v>2</v>
      </c>
      <c r="U581" s="553" t="s">
        <v>1685</v>
      </c>
      <c r="V581" s="790" t="s">
        <v>1150</v>
      </c>
      <c r="W581" s="483">
        <v>1</v>
      </c>
      <c r="X581" s="779">
        <v>43101</v>
      </c>
      <c r="Y581" s="779">
        <v>43465</v>
      </c>
      <c r="Z581" s="702">
        <v>3249641724.9432001</v>
      </c>
      <c r="AA581" s="696" t="s">
        <v>541</v>
      </c>
    </row>
    <row r="582" spans="1:28" ht="63" customHeight="1" thickBot="1" x14ac:dyDescent="0.3">
      <c r="A582" s="453" t="s">
        <v>806</v>
      </c>
      <c r="B582" s="253" t="s">
        <v>807</v>
      </c>
      <c r="C582" s="217" t="s">
        <v>808</v>
      </c>
      <c r="D582" s="7">
        <v>303</v>
      </c>
      <c r="E582" s="270" t="s">
        <v>821</v>
      </c>
      <c r="F582" s="270" t="s">
        <v>822</v>
      </c>
      <c r="G582" s="236">
        <v>10</v>
      </c>
      <c r="H582" s="236" t="s">
        <v>31</v>
      </c>
      <c r="I582" s="236">
        <v>70</v>
      </c>
      <c r="J582" s="8">
        <v>2</v>
      </c>
      <c r="K582" s="826">
        <f t="shared" si="18"/>
        <v>736000000</v>
      </c>
      <c r="L582" s="860">
        <v>736000000</v>
      </c>
      <c r="M582" s="861">
        <v>0</v>
      </c>
      <c r="N582" s="861">
        <v>0</v>
      </c>
      <c r="O582" s="76"/>
      <c r="P582" s="861">
        <v>0</v>
      </c>
      <c r="Q582" s="76"/>
      <c r="R582" s="76"/>
      <c r="S582" s="862">
        <v>0</v>
      </c>
      <c r="T582" s="463">
        <v>1</v>
      </c>
      <c r="U582" s="546" t="s">
        <v>1686</v>
      </c>
      <c r="V582" s="810" t="s">
        <v>59</v>
      </c>
      <c r="W582" s="513">
        <v>100</v>
      </c>
      <c r="X582" s="780">
        <v>43101</v>
      </c>
      <c r="Y582" s="780">
        <v>43465</v>
      </c>
      <c r="Z582" s="693">
        <v>736000000</v>
      </c>
      <c r="AA582" s="715" t="s">
        <v>541</v>
      </c>
    </row>
    <row r="583" spans="1:28" ht="63" customHeight="1" x14ac:dyDescent="0.25">
      <c r="A583" s="269" t="s">
        <v>806</v>
      </c>
      <c r="B583" s="264" t="s">
        <v>807</v>
      </c>
      <c r="C583" s="265" t="s">
        <v>808</v>
      </c>
      <c r="D583" s="58">
        <v>304</v>
      </c>
      <c r="E583" s="129" t="s">
        <v>823</v>
      </c>
      <c r="F583" s="129" t="s">
        <v>824</v>
      </c>
      <c r="G583" s="647">
        <v>0</v>
      </c>
      <c r="H583" s="647" t="s">
        <v>35</v>
      </c>
      <c r="I583" s="647">
        <v>2</v>
      </c>
      <c r="J583" s="59">
        <v>2</v>
      </c>
      <c r="K583" s="823">
        <f t="shared" si="18"/>
        <v>0</v>
      </c>
      <c r="L583" s="847">
        <v>0</v>
      </c>
      <c r="M583" s="848">
        <v>0</v>
      </c>
      <c r="N583" s="848">
        <v>0</v>
      </c>
      <c r="O583" s="86"/>
      <c r="P583" s="848">
        <v>0</v>
      </c>
      <c r="Q583" s="86"/>
      <c r="R583" s="86"/>
      <c r="S583" s="849">
        <v>0</v>
      </c>
      <c r="T583" s="504">
        <v>1</v>
      </c>
      <c r="U583" s="515" t="s">
        <v>825</v>
      </c>
      <c r="V583" s="776" t="s">
        <v>1150</v>
      </c>
      <c r="W583" s="528">
        <v>1</v>
      </c>
      <c r="X583" s="778">
        <v>43101</v>
      </c>
      <c r="Y583" s="778">
        <v>43465</v>
      </c>
      <c r="Z583" s="695">
        <v>0</v>
      </c>
      <c r="AA583" s="696" t="s">
        <v>541</v>
      </c>
    </row>
    <row r="584" spans="1:28" ht="63" customHeight="1" thickBot="1" x14ac:dyDescent="0.3">
      <c r="A584" s="258" t="s">
        <v>806</v>
      </c>
      <c r="B584" s="249" t="s">
        <v>807</v>
      </c>
      <c r="C584" s="250" t="s">
        <v>808</v>
      </c>
      <c r="D584" s="44">
        <v>304</v>
      </c>
      <c r="E584" s="277" t="s">
        <v>823</v>
      </c>
      <c r="F584" s="277" t="s">
        <v>824</v>
      </c>
      <c r="G584" s="243">
        <v>0</v>
      </c>
      <c r="H584" s="243" t="s">
        <v>35</v>
      </c>
      <c r="I584" s="243">
        <v>2</v>
      </c>
      <c r="J584" s="45">
        <v>2</v>
      </c>
      <c r="K584" s="822">
        <f t="shared" si="18"/>
        <v>0</v>
      </c>
      <c r="L584" s="844">
        <v>0</v>
      </c>
      <c r="M584" s="845">
        <v>0</v>
      </c>
      <c r="N584" s="845">
        <v>0</v>
      </c>
      <c r="O584" s="876"/>
      <c r="P584" s="845">
        <v>0</v>
      </c>
      <c r="Q584" s="876"/>
      <c r="R584" s="876"/>
      <c r="S584" s="846">
        <v>0</v>
      </c>
      <c r="T584" s="517">
        <v>2</v>
      </c>
      <c r="U584" s="518" t="s">
        <v>1412</v>
      </c>
      <c r="V584" s="811" t="s">
        <v>1150</v>
      </c>
      <c r="W584" s="533">
        <v>1</v>
      </c>
      <c r="X584" s="775">
        <v>43101</v>
      </c>
      <c r="Y584" s="775">
        <v>43465</v>
      </c>
      <c r="Z584" s="711">
        <v>0</v>
      </c>
      <c r="AA584" s="725" t="s">
        <v>541</v>
      </c>
    </row>
    <row r="585" spans="1:28" ht="72.75" customHeight="1" x14ac:dyDescent="0.25">
      <c r="A585" s="269" t="s">
        <v>806</v>
      </c>
      <c r="B585" s="264" t="s">
        <v>807</v>
      </c>
      <c r="C585" s="265" t="s">
        <v>808</v>
      </c>
      <c r="D585" s="58">
        <v>305</v>
      </c>
      <c r="E585" s="129" t="s">
        <v>826</v>
      </c>
      <c r="F585" s="129" t="s">
        <v>827</v>
      </c>
      <c r="G585" s="647">
        <v>0</v>
      </c>
      <c r="H585" s="647" t="s">
        <v>31</v>
      </c>
      <c r="I585" s="647">
        <v>1</v>
      </c>
      <c r="J585" s="59">
        <v>0.5</v>
      </c>
      <c r="K585" s="823">
        <f t="shared" si="18"/>
        <v>0</v>
      </c>
      <c r="L585" s="847">
        <v>0</v>
      </c>
      <c r="M585" s="848">
        <v>0</v>
      </c>
      <c r="N585" s="848">
        <v>0</v>
      </c>
      <c r="O585" s="86"/>
      <c r="P585" s="848">
        <v>0</v>
      </c>
      <c r="Q585" s="86"/>
      <c r="R585" s="86"/>
      <c r="S585" s="849">
        <v>0</v>
      </c>
      <c r="T585" s="504">
        <v>1</v>
      </c>
      <c r="U585" s="776" t="s">
        <v>1687</v>
      </c>
      <c r="V585" s="776" t="s">
        <v>59</v>
      </c>
      <c r="W585" s="528">
        <v>100</v>
      </c>
      <c r="X585" s="778">
        <v>43101</v>
      </c>
      <c r="Y585" s="778">
        <v>43465</v>
      </c>
      <c r="Z585" s="695">
        <v>0</v>
      </c>
      <c r="AA585" s="696" t="s">
        <v>541</v>
      </c>
    </row>
    <row r="586" spans="1:28" ht="72.75" customHeight="1" thickBot="1" x14ac:dyDescent="0.3">
      <c r="A586" s="267" t="s">
        <v>806</v>
      </c>
      <c r="B586" s="278" t="s">
        <v>807</v>
      </c>
      <c r="C586" s="268" t="s">
        <v>808</v>
      </c>
      <c r="D586" s="30">
        <v>305</v>
      </c>
      <c r="E586" s="590" t="s">
        <v>826</v>
      </c>
      <c r="F586" s="590" t="s">
        <v>827</v>
      </c>
      <c r="G586" s="649">
        <v>0</v>
      </c>
      <c r="H586" s="649" t="s">
        <v>31</v>
      </c>
      <c r="I586" s="649">
        <v>1</v>
      </c>
      <c r="J586" s="31">
        <v>0.5</v>
      </c>
      <c r="K586" s="824">
        <f t="shared" si="18"/>
        <v>0</v>
      </c>
      <c r="L586" s="852">
        <v>0</v>
      </c>
      <c r="M586" s="853">
        <v>0</v>
      </c>
      <c r="N586" s="853">
        <v>0</v>
      </c>
      <c r="O586" s="84"/>
      <c r="P586" s="853">
        <v>0</v>
      </c>
      <c r="Q586" s="84"/>
      <c r="R586" s="84"/>
      <c r="S586" s="855">
        <v>0</v>
      </c>
      <c r="T586" s="483">
        <v>2</v>
      </c>
      <c r="U586" s="790" t="s">
        <v>1688</v>
      </c>
      <c r="V586" s="790" t="s">
        <v>1202</v>
      </c>
      <c r="W586" s="483">
        <v>1</v>
      </c>
      <c r="X586" s="779">
        <v>43101</v>
      </c>
      <c r="Y586" s="779">
        <v>43465</v>
      </c>
      <c r="Z586" s="702">
        <v>0</v>
      </c>
      <c r="AA586" s="703" t="s">
        <v>541</v>
      </c>
    </row>
    <row r="587" spans="1:28" ht="74.25" customHeight="1" thickBot="1" x14ac:dyDescent="0.3">
      <c r="A587" s="453" t="s">
        <v>806</v>
      </c>
      <c r="B587" s="253" t="s">
        <v>807</v>
      </c>
      <c r="C587" s="217" t="s">
        <v>808</v>
      </c>
      <c r="D587" s="7">
        <v>306</v>
      </c>
      <c r="E587" s="270" t="s">
        <v>828</v>
      </c>
      <c r="F587" s="270" t="s">
        <v>829</v>
      </c>
      <c r="G587" s="236">
        <v>1</v>
      </c>
      <c r="H587" s="236" t="s">
        <v>31</v>
      </c>
      <c r="I587" s="236">
        <v>4</v>
      </c>
      <c r="J587" s="8">
        <v>1</v>
      </c>
      <c r="K587" s="826">
        <f t="shared" si="18"/>
        <v>69847848</v>
      </c>
      <c r="L587" s="860">
        <v>0</v>
      </c>
      <c r="M587" s="861">
        <v>0</v>
      </c>
      <c r="N587" s="861">
        <v>0</v>
      </c>
      <c r="O587" s="76"/>
      <c r="P587" s="861">
        <v>0</v>
      </c>
      <c r="Q587" s="76"/>
      <c r="R587" s="76"/>
      <c r="S587" s="862">
        <v>69847848</v>
      </c>
      <c r="T587" s="463">
        <v>1</v>
      </c>
      <c r="U587" s="810" t="s">
        <v>830</v>
      </c>
      <c r="V587" s="810" t="s">
        <v>1217</v>
      </c>
      <c r="W587" s="513">
        <v>2</v>
      </c>
      <c r="X587" s="780">
        <v>43101</v>
      </c>
      <c r="Y587" s="780">
        <v>43465</v>
      </c>
      <c r="Z587" s="693">
        <v>69847848</v>
      </c>
      <c r="AA587" s="715" t="s">
        <v>541</v>
      </c>
    </row>
    <row r="588" spans="1:28" ht="78.75" customHeight="1" x14ac:dyDescent="0.25">
      <c r="A588" s="269" t="s">
        <v>806</v>
      </c>
      <c r="B588" s="231" t="s">
        <v>831</v>
      </c>
      <c r="C588" s="264" t="s">
        <v>832</v>
      </c>
      <c r="D588" s="58">
        <v>307</v>
      </c>
      <c r="E588" s="129" t="s">
        <v>833</v>
      </c>
      <c r="F588" s="129" t="s">
        <v>834</v>
      </c>
      <c r="G588" s="647" t="s">
        <v>45</v>
      </c>
      <c r="H588" s="647" t="s">
        <v>35</v>
      </c>
      <c r="I588" s="647">
        <v>6</v>
      </c>
      <c r="J588" s="59">
        <v>6</v>
      </c>
      <c r="K588" s="823">
        <f t="shared" si="18"/>
        <v>42000000</v>
      </c>
      <c r="L588" s="847">
        <v>42000000</v>
      </c>
      <c r="M588" s="848">
        <v>0</v>
      </c>
      <c r="N588" s="848">
        <v>0</v>
      </c>
      <c r="O588" s="86"/>
      <c r="P588" s="848">
        <v>0</v>
      </c>
      <c r="Q588" s="86"/>
      <c r="R588" s="86"/>
      <c r="S588" s="849">
        <v>0</v>
      </c>
      <c r="T588" s="504">
        <v>1</v>
      </c>
      <c r="U588" s="776" t="s">
        <v>1689</v>
      </c>
      <c r="V588" s="776" t="s">
        <v>1150</v>
      </c>
      <c r="W588" s="528">
        <v>1</v>
      </c>
      <c r="X588" s="778">
        <v>43101</v>
      </c>
      <c r="Y588" s="778">
        <v>43465</v>
      </c>
      <c r="Z588" s="695">
        <v>0</v>
      </c>
      <c r="AA588" s="696" t="s">
        <v>541</v>
      </c>
    </row>
    <row r="589" spans="1:28" ht="63" customHeight="1" thickBot="1" x14ac:dyDescent="0.3">
      <c r="A589" s="258" t="s">
        <v>806</v>
      </c>
      <c r="B589" s="246" t="s">
        <v>831</v>
      </c>
      <c r="C589" s="249" t="s">
        <v>832</v>
      </c>
      <c r="D589" s="44">
        <v>307</v>
      </c>
      <c r="E589" s="277" t="s">
        <v>833</v>
      </c>
      <c r="F589" s="277" t="s">
        <v>834</v>
      </c>
      <c r="G589" s="243" t="s">
        <v>45</v>
      </c>
      <c r="H589" s="243" t="s">
        <v>35</v>
      </c>
      <c r="I589" s="243">
        <v>6</v>
      </c>
      <c r="J589" s="45">
        <v>6</v>
      </c>
      <c r="K589" s="822">
        <f t="shared" si="18"/>
        <v>0</v>
      </c>
      <c r="L589" s="844">
        <v>0</v>
      </c>
      <c r="M589" s="845">
        <v>0</v>
      </c>
      <c r="N589" s="845">
        <v>0</v>
      </c>
      <c r="O589" s="46"/>
      <c r="P589" s="845">
        <v>0</v>
      </c>
      <c r="Q589" s="46"/>
      <c r="R589" s="46"/>
      <c r="S589" s="846">
        <v>0</v>
      </c>
      <c r="T589" s="533">
        <v>2</v>
      </c>
      <c r="U589" s="518" t="s">
        <v>1690</v>
      </c>
      <c r="V589" s="811" t="s">
        <v>1218</v>
      </c>
      <c r="W589" s="533">
        <v>6</v>
      </c>
      <c r="X589" s="775">
        <v>43101</v>
      </c>
      <c r="Y589" s="775">
        <v>43465</v>
      </c>
      <c r="Z589" s="711">
        <v>42000000</v>
      </c>
      <c r="AA589" s="725" t="s">
        <v>541</v>
      </c>
    </row>
    <row r="590" spans="1:28" s="9" customFormat="1" ht="63" customHeight="1" x14ac:dyDescent="0.25">
      <c r="A590" s="263" t="s">
        <v>806</v>
      </c>
      <c r="B590" s="231" t="s">
        <v>831</v>
      </c>
      <c r="C590" s="264" t="s">
        <v>832</v>
      </c>
      <c r="D590" s="58">
        <v>308</v>
      </c>
      <c r="E590" s="129" t="s">
        <v>835</v>
      </c>
      <c r="F590" s="129" t="s">
        <v>836</v>
      </c>
      <c r="G590" s="129" t="s">
        <v>45</v>
      </c>
      <c r="H590" s="129" t="s">
        <v>31</v>
      </c>
      <c r="I590" s="577">
        <v>60</v>
      </c>
      <c r="J590" s="59">
        <v>15</v>
      </c>
      <c r="K590" s="823">
        <f t="shared" si="18"/>
        <v>219082994</v>
      </c>
      <c r="L590" s="847">
        <v>210258140</v>
      </c>
      <c r="M590" s="848">
        <v>5001465</v>
      </c>
      <c r="N590" s="848">
        <v>3823389</v>
      </c>
      <c r="O590" s="86"/>
      <c r="P590" s="848">
        <v>0</v>
      </c>
      <c r="Q590" s="86"/>
      <c r="R590" s="86"/>
      <c r="S590" s="849">
        <v>0</v>
      </c>
      <c r="T590" s="504">
        <v>1</v>
      </c>
      <c r="U590" s="544" t="s">
        <v>1691</v>
      </c>
      <c r="V590" s="485"/>
      <c r="W590" s="486"/>
      <c r="X590" s="712">
        <v>43101</v>
      </c>
      <c r="Y590" s="712">
        <v>43465</v>
      </c>
      <c r="Z590" s="695">
        <v>0</v>
      </c>
      <c r="AA590" s="696" t="s">
        <v>541</v>
      </c>
      <c r="AB590" s="3"/>
    </row>
    <row r="591" spans="1:28" ht="63" customHeight="1" x14ac:dyDescent="0.25">
      <c r="A591" s="266" t="s">
        <v>806</v>
      </c>
      <c r="B591" s="232" t="s">
        <v>831</v>
      </c>
      <c r="C591" s="256" t="s">
        <v>832</v>
      </c>
      <c r="D591" s="20">
        <v>308</v>
      </c>
      <c r="E591" s="128" t="s">
        <v>835</v>
      </c>
      <c r="F591" s="128" t="s">
        <v>836</v>
      </c>
      <c r="G591" s="128" t="s">
        <v>45</v>
      </c>
      <c r="H591" s="128" t="s">
        <v>31</v>
      </c>
      <c r="I591" s="578">
        <v>60</v>
      </c>
      <c r="J591" s="21">
        <v>15</v>
      </c>
      <c r="K591" s="821">
        <f t="shared" si="18"/>
        <v>0</v>
      </c>
      <c r="L591" s="840">
        <v>0</v>
      </c>
      <c r="M591" s="841">
        <v>0</v>
      </c>
      <c r="N591" s="841">
        <v>0</v>
      </c>
      <c r="O591" s="51"/>
      <c r="P591" s="841">
        <v>0</v>
      </c>
      <c r="Q591" s="51"/>
      <c r="R591" s="51"/>
      <c r="S591" s="842">
        <v>0</v>
      </c>
      <c r="T591" s="480">
        <v>2</v>
      </c>
      <c r="U591" s="545" t="s">
        <v>1692</v>
      </c>
      <c r="V591" s="479" t="s">
        <v>59</v>
      </c>
      <c r="W591" s="488">
        <v>100</v>
      </c>
      <c r="X591" s="697">
        <v>43101</v>
      </c>
      <c r="Y591" s="697">
        <v>43465</v>
      </c>
      <c r="Z591" s="698">
        <v>0</v>
      </c>
      <c r="AA591" s="699" t="s">
        <v>541</v>
      </c>
    </row>
    <row r="592" spans="1:28" ht="63" customHeight="1" x14ac:dyDescent="0.25">
      <c r="A592" s="266" t="s">
        <v>806</v>
      </c>
      <c r="B592" s="232" t="s">
        <v>831</v>
      </c>
      <c r="C592" s="256" t="s">
        <v>832</v>
      </c>
      <c r="D592" s="20">
        <v>308</v>
      </c>
      <c r="E592" s="128" t="s">
        <v>835</v>
      </c>
      <c r="F592" s="128" t="s">
        <v>836</v>
      </c>
      <c r="G592" s="128" t="s">
        <v>45</v>
      </c>
      <c r="H592" s="128" t="s">
        <v>31</v>
      </c>
      <c r="I592" s="578">
        <v>60</v>
      </c>
      <c r="J592" s="21">
        <v>15</v>
      </c>
      <c r="K592" s="821">
        <f t="shared" si="18"/>
        <v>0</v>
      </c>
      <c r="L592" s="840">
        <v>0</v>
      </c>
      <c r="M592" s="841">
        <v>0</v>
      </c>
      <c r="N592" s="841">
        <v>0</v>
      </c>
      <c r="O592" s="51"/>
      <c r="P592" s="841">
        <v>0</v>
      </c>
      <c r="Q592" s="51"/>
      <c r="R592" s="51"/>
      <c r="S592" s="842">
        <v>0</v>
      </c>
      <c r="T592" s="480">
        <v>3</v>
      </c>
      <c r="U592" s="545" t="s">
        <v>1693</v>
      </c>
      <c r="V592" s="479" t="s">
        <v>59</v>
      </c>
      <c r="W592" s="488">
        <v>100</v>
      </c>
      <c r="X592" s="697">
        <v>43101</v>
      </c>
      <c r="Y592" s="697">
        <v>43465</v>
      </c>
      <c r="Z592" s="698">
        <v>0</v>
      </c>
      <c r="AA592" s="699" t="s">
        <v>541</v>
      </c>
    </row>
    <row r="593" spans="1:27" ht="63" customHeight="1" x14ac:dyDescent="0.25">
      <c r="A593" s="266" t="s">
        <v>806</v>
      </c>
      <c r="B593" s="232" t="s">
        <v>831</v>
      </c>
      <c r="C593" s="256" t="s">
        <v>832</v>
      </c>
      <c r="D593" s="20">
        <v>308</v>
      </c>
      <c r="E593" s="128" t="s">
        <v>835</v>
      </c>
      <c r="F593" s="128" t="s">
        <v>836</v>
      </c>
      <c r="G593" s="128" t="s">
        <v>45</v>
      </c>
      <c r="H593" s="128" t="s">
        <v>31</v>
      </c>
      <c r="I593" s="578">
        <v>60</v>
      </c>
      <c r="J593" s="21">
        <v>15</v>
      </c>
      <c r="K593" s="821">
        <f t="shared" si="18"/>
        <v>0</v>
      </c>
      <c r="L593" s="840">
        <v>0</v>
      </c>
      <c r="M593" s="841">
        <v>0</v>
      </c>
      <c r="N593" s="841">
        <v>0</v>
      </c>
      <c r="O593" s="51"/>
      <c r="P593" s="841">
        <v>0</v>
      </c>
      <c r="Q593" s="51"/>
      <c r="R593" s="51"/>
      <c r="S593" s="842">
        <v>0</v>
      </c>
      <c r="T593" s="480">
        <v>4</v>
      </c>
      <c r="U593" s="545" t="s">
        <v>1694</v>
      </c>
      <c r="V593" s="479" t="s">
        <v>59</v>
      </c>
      <c r="W593" s="488">
        <v>100</v>
      </c>
      <c r="X593" s="697">
        <v>43101</v>
      </c>
      <c r="Y593" s="697">
        <v>43465</v>
      </c>
      <c r="Z593" s="698">
        <v>0</v>
      </c>
      <c r="AA593" s="699" t="s">
        <v>541</v>
      </c>
    </row>
    <row r="594" spans="1:27" ht="63" customHeight="1" x14ac:dyDescent="0.25">
      <c r="A594" s="266" t="s">
        <v>806</v>
      </c>
      <c r="B594" s="232" t="s">
        <v>831</v>
      </c>
      <c r="C594" s="256" t="s">
        <v>832</v>
      </c>
      <c r="D594" s="20">
        <v>308</v>
      </c>
      <c r="E594" s="128" t="s">
        <v>835</v>
      </c>
      <c r="F594" s="128"/>
      <c r="G594" s="128"/>
      <c r="H594" s="128"/>
      <c r="I594" s="578"/>
      <c r="J594" s="21"/>
      <c r="K594" s="821">
        <f t="shared" si="18"/>
        <v>0</v>
      </c>
      <c r="L594" s="840">
        <v>0</v>
      </c>
      <c r="M594" s="841">
        <v>0</v>
      </c>
      <c r="N594" s="841">
        <v>0</v>
      </c>
      <c r="O594" s="51"/>
      <c r="P594" s="841">
        <v>0</v>
      </c>
      <c r="Q594" s="51"/>
      <c r="R594" s="51"/>
      <c r="S594" s="842">
        <v>0</v>
      </c>
      <c r="T594" s="480">
        <v>5</v>
      </c>
      <c r="U594" s="545" t="s">
        <v>1695</v>
      </c>
      <c r="V594" s="479" t="s">
        <v>59</v>
      </c>
      <c r="W594" s="488">
        <v>100</v>
      </c>
      <c r="X594" s="697">
        <v>43101</v>
      </c>
      <c r="Y594" s="697">
        <v>43465</v>
      </c>
      <c r="Z594" s="698">
        <v>0</v>
      </c>
      <c r="AA594" s="699" t="s">
        <v>541</v>
      </c>
    </row>
    <row r="595" spans="1:27" ht="63" customHeight="1" x14ac:dyDescent="0.25">
      <c r="A595" s="266" t="s">
        <v>806</v>
      </c>
      <c r="B595" s="232" t="s">
        <v>831</v>
      </c>
      <c r="C595" s="256" t="s">
        <v>832</v>
      </c>
      <c r="D595" s="20">
        <v>308</v>
      </c>
      <c r="E595" s="128" t="s">
        <v>835</v>
      </c>
      <c r="F595" s="128" t="s">
        <v>836</v>
      </c>
      <c r="G595" s="128" t="s">
        <v>45</v>
      </c>
      <c r="H595" s="128" t="s">
        <v>31</v>
      </c>
      <c r="I595" s="578">
        <v>60</v>
      </c>
      <c r="J595" s="21">
        <v>15</v>
      </c>
      <c r="K595" s="821">
        <f t="shared" si="18"/>
        <v>0</v>
      </c>
      <c r="L595" s="840">
        <v>0</v>
      </c>
      <c r="M595" s="841">
        <v>0</v>
      </c>
      <c r="N595" s="841">
        <v>0</v>
      </c>
      <c r="O595" s="51"/>
      <c r="P595" s="841">
        <v>0</v>
      </c>
      <c r="Q595" s="51"/>
      <c r="R595" s="51"/>
      <c r="S595" s="842">
        <v>0</v>
      </c>
      <c r="T595" s="480">
        <v>6</v>
      </c>
      <c r="U595" s="545" t="s">
        <v>1696</v>
      </c>
      <c r="V595" s="479"/>
      <c r="W595" s="488"/>
      <c r="X595" s="697">
        <v>43101</v>
      </c>
      <c r="Y595" s="697">
        <v>43465</v>
      </c>
      <c r="Z595" s="698">
        <v>0</v>
      </c>
      <c r="AA595" s="699" t="s">
        <v>541</v>
      </c>
    </row>
    <row r="596" spans="1:27" ht="63" customHeight="1" x14ac:dyDescent="0.25">
      <c r="A596" s="266" t="s">
        <v>806</v>
      </c>
      <c r="B596" s="232" t="s">
        <v>831</v>
      </c>
      <c r="C596" s="256" t="s">
        <v>832</v>
      </c>
      <c r="D596" s="20">
        <v>308</v>
      </c>
      <c r="E596" s="128" t="s">
        <v>835</v>
      </c>
      <c r="F596" s="128" t="s">
        <v>836</v>
      </c>
      <c r="G596" s="128" t="s">
        <v>45</v>
      </c>
      <c r="H596" s="128" t="s">
        <v>31</v>
      </c>
      <c r="I596" s="578">
        <v>60</v>
      </c>
      <c r="J596" s="21">
        <v>15</v>
      </c>
      <c r="K596" s="821">
        <f t="shared" si="18"/>
        <v>0</v>
      </c>
      <c r="L596" s="840">
        <v>0</v>
      </c>
      <c r="M596" s="841">
        <v>0</v>
      </c>
      <c r="N596" s="841">
        <v>0</v>
      </c>
      <c r="O596" s="51"/>
      <c r="P596" s="841">
        <v>0</v>
      </c>
      <c r="Q596" s="51"/>
      <c r="R596" s="51"/>
      <c r="S596" s="842">
        <v>0</v>
      </c>
      <c r="T596" s="480">
        <v>7</v>
      </c>
      <c r="U596" s="545" t="s">
        <v>1697</v>
      </c>
      <c r="V596" s="479"/>
      <c r="W596" s="488"/>
      <c r="X596" s="697">
        <v>43101</v>
      </c>
      <c r="Y596" s="697">
        <v>43465</v>
      </c>
      <c r="Z596" s="698">
        <v>9082994</v>
      </c>
      <c r="AA596" s="699" t="s">
        <v>541</v>
      </c>
    </row>
    <row r="597" spans="1:27" ht="63" customHeight="1" x14ac:dyDescent="0.25">
      <c r="A597" s="266" t="s">
        <v>806</v>
      </c>
      <c r="B597" s="232" t="s">
        <v>831</v>
      </c>
      <c r="C597" s="256" t="s">
        <v>832</v>
      </c>
      <c r="D597" s="20">
        <v>308</v>
      </c>
      <c r="E597" s="128" t="s">
        <v>835</v>
      </c>
      <c r="F597" s="128" t="s">
        <v>836</v>
      </c>
      <c r="G597" s="128" t="s">
        <v>45</v>
      </c>
      <c r="H597" s="128" t="s">
        <v>31</v>
      </c>
      <c r="I597" s="578">
        <v>60</v>
      </c>
      <c r="J597" s="21">
        <v>15</v>
      </c>
      <c r="K597" s="821"/>
      <c r="L597" s="840"/>
      <c r="M597" s="841"/>
      <c r="N597" s="841"/>
      <c r="O597" s="51"/>
      <c r="P597" s="841"/>
      <c r="Q597" s="51"/>
      <c r="R597" s="51"/>
      <c r="S597" s="842"/>
      <c r="T597" s="480">
        <v>8</v>
      </c>
      <c r="U597" s="545" t="s">
        <v>837</v>
      </c>
      <c r="V597" s="479"/>
      <c r="W597" s="488"/>
      <c r="X597" s="697">
        <v>43101</v>
      </c>
      <c r="Y597" s="697">
        <v>43465</v>
      </c>
      <c r="Z597" s="698">
        <v>210000000</v>
      </c>
      <c r="AA597" s="699" t="s">
        <v>541</v>
      </c>
    </row>
    <row r="598" spans="1:27" ht="63" customHeight="1" thickBot="1" x14ac:dyDescent="0.3">
      <c r="A598" s="454" t="s">
        <v>806</v>
      </c>
      <c r="B598" s="246" t="s">
        <v>838</v>
      </c>
      <c r="C598" s="249" t="s">
        <v>832</v>
      </c>
      <c r="D598" s="44">
        <v>308</v>
      </c>
      <c r="E598" s="277" t="s">
        <v>839</v>
      </c>
      <c r="F598" s="277" t="s">
        <v>836</v>
      </c>
      <c r="G598" s="277" t="s">
        <v>45</v>
      </c>
      <c r="H598" s="277" t="s">
        <v>31</v>
      </c>
      <c r="I598" s="610">
        <v>60</v>
      </c>
      <c r="J598" s="45">
        <v>15</v>
      </c>
      <c r="K598" s="822">
        <f t="shared" ref="K598:K621" si="19">+L598+M598+N598+O598+P598+Q598+R598+S598</f>
        <v>0</v>
      </c>
      <c r="L598" s="844">
        <v>0</v>
      </c>
      <c r="M598" s="845">
        <v>0</v>
      </c>
      <c r="N598" s="845">
        <v>0</v>
      </c>
      <c r="O598" s="46"/>
      <c r="P598" s="845">
        <v>0</v>
      </c>
      <c r="Q598" s="46"/>
      <c r="R598" s="46"/>
      <c r="S598" s="846">
        <v>0</v>
      </c>
      <c r="T598" s="517">
        <v>9</v>
      </c>
      <c r="U598" s="787" t="s">
        <v>1698</v>
      </c>
      <c r="V598" s="787" t="s">
        <v>59</v>
      </c>
      <c r="W598" s="788">
        <v>100</v>
      </c>
      <c r="X598" s="789">
        <v>43101</v>
      </c>
      <c r="Y598" s="789">
        <v>43465</v>
      </c>
      <c r="Z598" s="711">
        <v>0</v>
      </c>
      <c r="AA598" s="725" t="s">
        <v>541</v>
      </c>
    </row>
    <row r="599" spans="1:27" ht="63" customHeight="1" x14ac:dyDescent="0.25">
      <c r="A599" s="263" t="s">
        <v>806</v>
      </c>
      <c r="B599" s="231" t="s">
        <v>831</v>
      </c>
      <c r="C599" s="264" t="s">
        <v>832</v>
      </c>
      <c r="D599" s="58">
        <v>309</v>
      </c>
      <c r="E599" s="129" t="s">
        <v>840</v>
      </c>
      <c r="F599" s="129" t="s">
        <v>841</v>
      </c>
      <c r="G599" s="129">
        <v>2</v>
      </c>
      <c r="H599" s="129" t="s">
        <v>35</v>
      </c>
      <c r="I599" s="129">
        <v>2</v>
      </c>
      <c r="J599" s="59">
        <v>2</v>
      </c>
      <c r="K599" s="823">
        <f t="shared" si="19"/>
        <v>400000000</v>
      </c>
      <c r="L599" s="847">
        <v>400000000</v>
      </c>
      <c r="M599" s="848">
        <v>0</v>
      </c>
      <c r="N599" s="848">
        <v>0</v>
      </c>
      <c r="O599" s="86"/>
      <c r="P599" s="848">
        <v>0</v>
      </c>
      <c r="Q599" s="86"/>
      <c r="R599" s="86"/>
      <c r="S599" s="849">
        <v>0</v>
      </c>
      <c r="T599" s="528">
        <v>1</v>
      </c>
      <c r="U599" s="776" t="s">
        <v>1699</v>
      </c>
      <c r="V599" s="776" t="s">
        <v>1150</v>
      </c>
      <c r="W599" s="528">
        <v>1</v>
      </c>
      <c r="X599" s="778">
        <v>43101</v>
      </c>
      <c r="Y599" s="778">
        <v>43465</v>
      </c>
      <c r="Z599" s="695">
        <v>400000000</v>
      </c>
      <c r="AA599" s="696" t="s">
        <v>333</v>
      </c>
    </row>
    <row r="600" spans="1:27" ht="80.25" customHeight="1" thickBot="1" x14ac:dyDescent="0.3">
      <c r="A600" s="274" t="s">
        <v>806</v>
      </c>
      <c r="B600" s="233" t="s">
        <v>831</v>
      </c>
      <c r="C600" s="278" t="s">
        <v>832</v>
      </c>
      <c r="D600" s="30">
        <v>309</v>
      </c>
      <c r="E600" s="590" t="s">
        <v>840</v>
      </c>
      <c r="F600" s="590" t="s">
        <v>841</v>
      </c>
      <c r="G600" s="590">
        <v>2</v>
      </c>
      <c r="H600" s="590" t="s">
        <v>35</v>
      </c>
      <c r="I600" s="590">
        <v>2</v>
      </c>
      <c r="J600" s="31">
        <v>2</v>
      </c>
      <c r="K600" s="824">
        <f t="shared" si="19"/>
        <v>0</v>
      </c>
      <c r="L600" s="852">
        <v>0</v>
      </c>
      <c r="M600" s="853">
        <v>0</v>
      </c>
      <c r="N600" s="853">
        <v>0</v>
      </c>
      <c r="O600" s="84"/>
      <c r="P600" s="853">
        <v>0</v>
      </c>
      <c r="Q600" s="84"/>
      <c r="R600" s="84"/>
      <c r="S600" s="855">
        <v>0</v>
      </c>
      <c r="T600" s="483">
        <v>2</v>
      </c>
      <c r="U600" s="790" t="s">
        <v>1700</v>
      </c>
      <c r="V600" s="790" t="s">
        <v>1150</v>
      </c>
      <c r="W600" s="483">
        <v>1</v>
      </c>
      <c r="X600" s="779">
        <v>43101</v>
      </c>
      <c r="Y600" s="779">
        <v>43465</v>
      </c>
      <c r="Z600" s="702">
        <v>0</v>
      </c>
      <c r="AA600" s="703" t="s">
        <v>333</v>
      </c>
    </row>
    <row r="601" spans="1:27" ht="78.75" customHeight="1" thickBot="1" x14ac:dyDescent="0.3">
      <c r="A601" s="967" t="s">
        <v>806</v>
      </c>
      <c r="B601" s="225" t="s">
        <v>831</v>
      </c>
      <c r="C601" s="253" t="s">
        <v>832</v>
      </c>
      <c r="D601" s="7">
        <v>310</v>
      </c>
      <c r="E601" s="270" t="s">
        <v>842</v>
      </c>
      <c r="F601" s="270" t="s">
        <v>843</v>
      </c>
      <c r="G601" s="270">
        <v>0</v>
      </c>
      <c r="H601" s="270" t="s">
        <v>31</v>
      </c>
      <c r="I601" s="270">
        <v>2</v>
      </c>
      <c r="J601" s="8">
        <v>1</v>
      </c>
      <c r="K601" s="827">
        <f t="shared" si="19"/>
        <v>0</v>
      </c>
      <c r="L601" s="863">
        <v>0</v>
      </c>
      <c r="M601" s="864">
        <v>0</v>
      </c>
      <c r="N601" s="864">
        <v>0</v>
      </c>
      <c r="O601" s="50"/>
      <c r="P601" s="864">
        <v>0</v>
      </c>
      <c r="Q601" s="50"/>
      <c r="R601" s="50"/>
      <c r="S601" s="865">
        <v>0</v>
      </c>
      <c r="T601" s="463">
        <v>1</v>
      </c>
      <c r="U601" s="503" t="s">
        <v>1701</v>
      </c>
      <c r="V601" s="510" t="s">
        <v>59</v>
      </c>
      <c r="W601" s="539">
        <v>100</v>
      </c>
      <c r="X601" s="791">
        <v>43101</v>
      </c>
      <c r="Y601" s="692">
        <v>43465</v>
      </c>
      <c r="Z601" s="693">
        <v>0</v>
      </c>
      <c r="AA601" s="715" t="s">
        <v>333</v>
      </c>
    </row>
    <row r="602" spans="1:27" ht="80.25" customHeight="1" thickBot="1" x14ac:dyDescent="0.3">
      <c r="A602" s="259" t="s">
        <v>806</v>
      </c>
      <c r="B602" s="226" t="s">
        <v>831</v>
      </c>
      <c r="C602" s="252" t="s">
        <v>832</v>
      </c>
      <c r="D602" s="13">
        <v>311</v>
      </c>
      <c r="E602" s="89" t="s">
        <v>844</v>
      </c>
      <c r="F602" s="89" t="s">
        <v>845</v>
      </c>
      <c r="G602" s="645">
        <v>0</v>
      </c>
      <c r="H602" s="645" t="s">
        <v>31</v>
      </c>
      <c r="I602" s="645">
        <v>4</v>
      </c>
      <c r="J602" s="14">
        <v>1</v>
      </c>
      <c r="K602" s="827">
        <f t="shared" si="19"/>
        <v>0</v>
      </c>
      <c r="L602" s="863">
        <v>0</v>
      </c>
      <c r="M602" s="864">
        <v>0</v>
      </c>
      <c r="N602" s="864">
        <v>0</v>
      </c>
      <c r="O602" s="50"/>
      <c r="P602" s="864">
        <v>0</v>
      </c>
      <c r="Q602" s="50"/>
      <c r="R602" s="50"/>
      <c r="S602" s="865">
        <v>0</v>
      </c>
      <c r="T602" s="490">
        <v>1</v>
      </c>
      <c r="U602" s="812" t="s">
        <v>1269</v>
      </c>
      <c r="V602" s="812" t="s">
        <v>1205</v>
      </c>
      <c r="W602" s="509">
        <v>1</v>
      </c>
      <c r="X602" s="785">
        <v>43101</v>
      </c>
      <c r="Y602" s="785">
        <v>43465</v>
      </c>
      <c r="Z602" s="690">
        <v>0</v>
      </c>
      <c r="AA602" s="248" t="s">
        <v>541</v>
      </c>
    </row>
    <row r="603" spans="1:27" ht="63" customHeight="1" thickBot="1" x14ac:dyDescent="0.3">
      <c r="A603" s="453" t="s">
        <v>806</v>
      </c>
      <c r="B603" s="225" t="s">
        <v>831</v>
      </c>
      <c r="C603" s="253" t="s">
        <v>832</v>
      </c>
      <c r="D603" s="7">
        <v>312</v>
      </c>
      <c r="E603" s="270" t="s">
        <v>846</v>
      </c>
      <c r="F603" s="270" t="s">
        <v>847</v>
      </c>
      <c r="G603" s="236">
        <v>0</v>
      </c>
      <c r="H603" s="236" t="s">
        <v>31</v>
      </c>
      <c r="I603" s="236">
        <v>2</v>
      </c>
      <c r="J603" s="8">
        <v>1</v>
      </c>
      <c r="K603" s="826">
        <f t="shared" si="19"/>
        <v>0</v>
      </c>
      <c r="L603" s="860">
        <v>0</v>
      </c>
      <c r="M603" s="861">
        <v>0</v>
      </c>
      <c r="N603" s="861">
        <v>0</v>
      </c>
      <c r="O603" s="76"/>
      <c r="P603" s="861">
        <v>0</v>
      </c>
      <c r="Q603" s="76"/>
      <c r="R603" s="76"/>
      <c r="S603" s="862">
        <v>0</v>
      </c>
      <c r="T603" s="463"/>
      <c r="U603" s="513"/>
      <c r="V603" s="810"/>
      <c r="W603" s="513"/>
      <c r="X603" s="780"/>
      <c r="Y603" s="780"/>
      <c r="Z603" s="693"/>
      <c r="AA603" s="715" t="s">
        <v>541</v>
      </c>
    </row>
    <row r="604" spans="1:27" ht="63" customHeight="1" x14ac:dyDescent="0.25">
      <c r="A604" s="263" t="s">
        <v>806</v>
      </c>
      <c r="B604" s="231" t="s">
        <v>831</v>
      </c>
      <c r="C604" s="264" t="s">
        <v>832</v>
      </c>
      <c r="D604" s="58">
        <v>313</v>
      </c>
      <c r="E604" s="129" t="s">
        <v>848</v>
      </c>
      <c r="F604" s="129" t="s">
        <v>849</v>
      </c>
      <c r="G604" s="129">
        <v>0</v>
      </c>
      <c r="H604" s="129" t="s">
        <v>31</v>
      </c>
      <c r="I604" s="129">
        <v>1</v>
      </c>
      <c r="J604" s="59"/>
      <c r="K604" s="823">
        <f t="shared" si="19"/>
        <v>20865000</v>
      </c>
      <c r="L604" s="847">
        <v>20865000</v>
      </c>
      <c r="M604" s="848">
        <v>0</v>
      </c>
      <c r="N604" s="848">
        <v>0</v>
      </c>
      <c r="O604" s="86"/>
      <c r="P604" s="848">
        <v>0</v>
      </c>
      <c r="Q604" s="86"/>
      <c r="R604" s="86"/>
      <c r="S604" s="849">
        <v>0</v>
      </c>
      <c r="T604" s="504">
        <v>1</v>
      </c>
      <c r="U604" s="485" t="s">
        <v>1702</v>
      </c>
      <c r="V604" s="515" t="s">
        <v>59</v>
      </c>
      <c r="W604" s="504">
        <v>100</v>
      </c>
      <c r="X604" s="727">
        <v>43101</v>
      </c>
      <c r="Y604" s="712">
        <v>43465</v>
      </c>
      <c r="Z604" s="695">
        <v>20865600</v>
      </c>
      <c r="AA604" s="696" t="s">
        <v>333</v>
      </c>
    </row>
    <row r="605" spans="1:27" ht="63" customHeight="1" thickBot="1" x14ac:dyDescent="0.3">
      <c r="A605" s="274" t="s">
        <v>806</v>
      </c>
      <c r="B605" s="233" t="s">
        <v>831</v>
      </c>
      <c r="C605" s="278" t="s">
        <v>832</v>
      </c>
      <c r="D605" s="30">
        <v>313</v>
      </c>
      <c r="E605" s="590" t="s">
        <v>850</v>
      </c>
      <c r="F605" s="590" t="s">
        <v>849</v>
      </c>
      <c r="G605" s="590">
        <v>0</v>
      </c>
      <c r="H605" s="590" t="s">
        <v>31</v>
      </c>
      <c r="I605" s="590">
        <v>1</v>
      </c>
      <c r="J605" s="31"/>
      <c r="K605" s="824">
        <f t="shared" si="19"/>
        <v>0</v>
      </c>
      <c r="L605" s="852">
        <v>0</v>
      </c>
      <c r="M605" s="853">
        <v>0</v>
      </c>
      <c r="N605" s="853">
        <v>0</v>
      </c>
      <c r="O605" s="84"/>
      <c r="P605" s="853">
        <v>0</v>
      </c>
      <c r="Q605" s="84"/>
      <c r="R605" s="84"/>
      <c r="S605" s="855">
        <v>0</v>
      </c>
      <c r="T605" s="505">
        <v>2</v>
      </c>
      <c r="U605" s="482" t="s">
        <v>1703</v>
      </c>
      <c r="V605" s="511" t="s">
        <v>59</v>
      </c>
      <c r="W605" s="505">
        <v>100</v>
      </c>
      <c r="X605" s="729">
        <v>43101</v>
      </c>
      <c r="Y605" s="714">
        <v>43465</v>
      </c>
      <c r="Z605" s="702">
        <v>0</v>
      </c>
      <c r="AA605" s="703" t="s">
        <v>333</v>
      </c>
    </row>
    <row r="606" spans="1:27" ht="63" customHeight="1" thickBot="1" x14ac:dyDescent="0.3">
      <c r="A606" s="453" t="s">
        <v>806</v>
      </c>
      <c r="B606" s="225" t="s">
        <v>838</v>
      </c>
      <c r="C606" s="217" t="s">
        <v>851</v>
      </c>
      <c r="D606" s="7">
        <v>314</v>
      </c>
      <c r="E606" s="270" t="s">
        <v>852</v>
      </c>
      <c r="F606" s="270" t="s">
        <v>853</v>
      </c>
      <c r="G606" s="236">
        <v>0</v>
      </c>
      <c r="H606" s="236" t="s">
        <v>31</v>
      </c>
      <c r="I606" s="236">
        <v>5000</v>
      </c>
      <c r="J606" s="8">
        <v>1500</v>
      </c>
      <c r="K606" s="826">
        <f t="shared" si="19"/>
        <v>0</v>
      </c>
      <c r="L606" s="860">
        <v>0</v>
      </c>
      <c r="M606" s="861">
        <v>0</v>
      </c>
      <c r="N606" s="861">
        <v>0</v>
      </c>
      <c r="O606" s="76"/>
      <c r="P606" s="861">
        <v>0</v>
      </c>
      <c r="Q606" s="76"/>
      <c r="R606" s="76"/>
      <c r="S606" s="862">
        <v>0</v>
      </c>
      <c r="T606" s="463">
        <v>1</v>
      </c>
      <c r="U606" s="810" t="s">
        <v>1704</v>
      </c>
      <c r="V606" s="810" t="s">
        <v>1218</v>
      </c>
      <c r="W606" s="513">
        <v>6</v>
      </c>
      <c r="X606" s="780">
        <v>43101</v>
      </c>
      <c r="Y606" s="780">
        <v>43465</v>
      </c>
      <c r="Z606" s="693">
        <v>0</v>
      </c>
      <c r="AA606" s="715" t="s">
        <v>541</v>
      </c>
    </row>
    <row r="607" spans="1:27" ht="63" customHeight="1" thickBot="1" x14ac:dyDescent="0.3">
      <c r="A607" s="259" t="s">
        <v>806</v>
      </c>
      <c r="B607" s="226" t="s">
        <v>854</v>
      </c>
      <c r="C607" s="218" t="s">
        <v>851</v>
      </c>
      <c r="D607" s="13">
        <v>315</v>
      </c>
      <c r="E607" s="89" t="s">
        <v>855</v>
      </c>
      <c r="F607" s="89" t="s">
        <v>856</v>
      </c>
      <c r="G607" s="645">
        <v>0</v>
      </c>
      <c r="H607" s="645" t="s">
        <v>31</v>
      </c>
      <c r="I607" s="645">
        <v>1</v>
      </c>
      <c r="J607" s="14">
        <v>1</v>
      </c>
      <c r="K607" s="827">
        <f t="shared" si="19"/>
        <v>0</v>
      </c>
      <c r="L607" s="863">
        <v>0</v>
      </c>
      <c r="M607" s="864">
        <v>0</v>
      </c>
      <c r="N607" s="864">
        <v>0</v>
      </c>
      <c r="O607" s="50"/>
      <c r="P607" s="864">
        <v>0</v>
      </c>
      <c r="Q607" s="50"/>
      <c r="R607" s="50"/>
      <c r="S607" s="865">
        <v>0</v>
      </c>
      <c r="T607" s="490">
        <v>1</v>
      </c>
      <c r="U607" s="812" t="s">
        <v>857</v>
      </c>
      <c r="V607" s="812" t="s">
        <v>1150</v>
      </c>
      <c r="W607" s="509">
        <v>1</v>
      </c>
      <c r="X607" s="785">
        <v>43101</v>
      </c>
      <c r="Y607" s="785">
        <v>43465</v>
      </c>
      <c r="Z607" s="690">
        <v>0</v>
      </c>
      <c r="AA607" s="248" t="s">
        <v>541</v>
      </c>
    </row>
    <row r="608" spans="1:27" ht="75" customHeight="1" x14ac:dyDescent="0.25">
      <c r="A608" s="269" t="s">
        <v>806</v>
      </c>
      <c r="B608" s="231" t="s">
        <v>858</v>
      </c>
      <c r="C608" s="265" t="s">
        <v>851</v>
      </c>
      <c r="D608" s="58">
        <v>316</v>
      </c>
      <c r="E608" s="129" t="s">
        <v>859</v>
      </c>
      <c r="F608" s="129" t="s">
        <v>860</v>
      </c>
      <c r="G608" s="647">
        <v>0</v>
      </c>
      <c r="H608" s="647" t="s">
        <v>31</v>
      </c>
      <c r="I608" s="647">
        <v>5000</v>
      </c>
      <c r="J608" s="59">
        <v>2900</v>
      </c>
      <c r="K608" s="823">
        <f t="shared" si="19"/>
        <v>33000000</v>
      </c>
      <c r="L608" s="847">
        <v>13810415</v>
      </c>
      <c r="M608" s="848">
        <v>0</v>
      </c>
      <c r="N608" s="848">
        <v>0</v>
      </c>
      <c r="O608" s="86"/>
      <c r="P608" s="848">
        <v>0</v>
      </c>
      <c r="Q608" s="86"/>
      <c r="R608" s="86"/>
      <c r="S608" s="849">
        <v>19189585</v>
      </c>
      <c r="T608" s="504">
        <v>1</v>
      </c>
      <c r="U608" s="776" t="s">
        <v>1705</v>
      </c>
      <c r="V608" s="776" t="s">
        <v>1218</v>
      </c>
      <c r="W608" s="528">
        <v>28</v>
      </c>
      <c r="X608" s="778">
        <v>43101</v>
      </c>
      <c r="Y608" s="778">
        <v>43465</v>
      </c>
      <c r="Z608" s="695">
        <v>0</v>
      </c>
      <c r="AA608" s="696" t="s">
        <v>541</v>
      </c>
    </row>
    <row r="609" spans="1:28" ht="63" customHeight="1" thickBot="1" x14ac:dyDescent="0.3">
      <c r="A609" s="267" t="s">
        <v>806</v>
      </c>
      <c r="B609" s="233" t="s">
        <v>858</v>
      </c>
      <c r="C609" s="268" t="s">
        <v>851</v>
      </c>
      <c r="D609" s="30">
        <v>316</v>
      </c>
      <c r="E609" s="590" t="s">
        <v>859</v>
      </c>
      <c r="F609" s="590" t="s">
        <v>860</v>
      </c>
      <c r="G609" s="649">
        <v>0</v>
      </c>
      <c r="H609" s="649" t="s">
        <v>31</v>
      </c>
      <c r="I609" s="649">
        <v>5000</v>
      </c>
      <c r="J609" s="31">
        <v>2900</v>
      </c>
      <c r="K609" s="824">
        <f t="shared" si="19"/>
        <v>0</v>
      </c>
      <c r="L609" s="852">
        <v>0</v>
      </c>
      <c r="M609" s="853">
        <v>0</v>
      </c>
      <c r="N609" s="853">
        <v>0</v>
      </c>
      <c r="O609" s="84"/>
      <c r="P609" s="853">
        <v>0</v>
      </c>
      <c r="Q609" s="84"/>
      <c r="R609" s="84"/>
      <c r="S609" s="855">
        <v>0</v>
      </c>
      <c r="T609" s="505">
        <v>2</v>
      </c>
      <c r="U609" s="790" t="s">
        <v>1706</v>
      </c>
      <c r="V609" s="790" t="s">
        <v>59</v>
      </c>
      <c r="W609" s="483">
        <v>100</v>
      </c>
      <c r="X609" s="779">
        <v>43101</v>
      </c>
      <c r="Y609" s="779">
        <v>43465</v>
      </c>
      <c r="Z609" s="702">
        <v>33000000</v>
      </c>
      <c r="AA609" s="703" t="s">
        <v>541</v>
      </c>
    </row>
    <row r="610" spans="1:28" ht="69.75" customHeight="1" thickBot="1" x14ac:dyDescent="0.3">
      <c r="A610" s="453" t="s">
        <v>806</v>
      </c>
      <c r="B610" s="225" t="s">
        <v>861</v>
      </c>
      <c r="C610" s="217" t="s">
        <v>851</v>
      </c>
      <c r="D610" s="7">
        <v>317</v>
      </c>
      <c r="E610" s="270" t="s">
        <v>862</v>
      </c>
      <c r="F610" s="270" t="s">
        <v>863</v>
      </c>
      <c r="G610" s="236">
        <v>0</v>
      </c>
      <c r="H610" s="236" t="s">
        <v>31</v>
      </c>
      <c r="I610" s="236">
        <v>8</v>
      </c>
      <c r="J610" s="8">
        <v>2</v>
      </c>
      <c r="K610" s="826">
        <f t="shared" si="19"/>
        <v>0</v>
      </c>
      <c r="L610" s="860">
        <v>0</v>
      </c>
      <c r="M610" s="861">
        <v>0</v>
      </c>
      <c r="N610" s="861">
        <v>0</v>
      </c>
      <c r="O610" s="76"/>
      <c r="P610" s="861">
        <v>0</v>
      </c>
      <c r="Q610" s="76"/>
      <c r="R610" s="76"/>
      <c r="S610" s="862">
        <v>0</v>
      </c>
      <c r="T610" s="463">
        <v>1</v>
      </c>
      <c r="U610" s="503" t="s">
        <v>1707</v>
      </c>
      <c r="V610" s="810" t="s">
        <v>1217</v>
      </c>
      <c r="W610" s="513">
        <v>4</v>
      </c>
      <c r="X610" s="780">
        <v>43101</v>
      </c>
      <c r="Y610" s="780">
        <v>43465</v>
      </c>
      <c r="Z610" s="693">
        <v>0</v>
      </c>
      <c r="AA610" s="715" t="s">
        <v>541</v>
      </c>
    </row>
    <row r="611" spans="1:28" ht="63" customHeight="1" thickBot="1" x14ac:dyDescent="0.3">
      <c r="A611" s="450" t="s">
        <v>806</v>
      </c>
      <c r="B611" s="444" t="s">
        <v>864</v>
      </c>
      <c r="C611" s="452" t="s">
        <v>851</v>
      </c>
      <c r="D611" s="374">
        <v>318</v>
      </c>
      <c r="E611" s="594" t="s">
        <v>1708</v>
      </c>
      <c r="F611" s="594" t="s">
        <v>38</v>
      </c>
      <c r="G611" s="650">
        <v>0</v>
      </c>
      <c r="H611" s="650" t="s">
        <v>31</v>
      </c>
      <c r="I611" s="650">
        <v>1</v>
      </c>
      <c r="J611" s="375">
        <v>0.25</v>
      </c>
      <c r="K611" s="828">
        <f t="shared" si="19"/>
        <v>0</v>
      </c>
      <c r="L611" s="866">
        <v>0</v>
      </c>
      <c r="M611" s="867">
        <v>0</v>
      </c>
      <c r="N611" s="867">
        <v>0</v>
      </c>
      <c r="O611" s="868"/>
      <c r="P611" s="867">
        <v>0</v>
      </c>
      <c r="Q611" s="868"/>
      <c r="R611" s="868"/>
      <c r="S611" s="869">
        <v>0</v>
      </c>
      <c r="T611" s="495"/>
      <c r="U611" s="809"/>
      <c r="V611" s="809"/>
      <c r="W611" s="536"/>
      <c r="X611" s="781"/>
      <c r="Y611" s="781"/>
      <c r="Z611" s="722"/>
      <c r="AA611" s="723" t="s">
        <v>333</v>
      </c>
    </row>
    <row r="612" spans="1:28" s="9" customFormat="1" ht="63.75" customHeight="1" x14ac:dyDescent="0.25">
      <c r="A612" s="263" t="s">
        <v>806</v>
      </c>
      <c r="B612" s="231" t="s">
        <v>865</v>
      </c>
      <c r="C612" s="265" t="s">
        <v>851</v>
      </c>
      <c r="D612" s="58">
        <v>319</v>
      </c>
      <c r="E612" s="129" t="s">
        <v>866</v>
      </c>
      <c r="F612" s="129" t="s">
        <v>867</v>
      </c>
      <c r="G612" s="129" t="s">
        <v>45</v>
      </c>
      <c r="H612" s="129" t="s">
        <v>31</v>
      </c>
      <c r="I612" s="577">
        <v>80</v>
      </c>
      <c r="J612" s="272">
        <v>20</v>
      </c>
      <c r="K612" s="823">
        <f t="shared" si="19"/>
        <v>91000000</v>
      </c>
      <c r="L612" s="847">
        <v>91000000</v>
      </c>
      <c r="M612" s="848">
        <v>0</v>
      </c>
      <c r="N612" s="848">
        <v>0</v>
      </c>
      <c r="O612" s="86"/>
      <c r="P612" s="848">
        <v>0</v>
      </c>
      <c r="Q612" s="86"/>
      <c r="R612" s="86"/>
      <c r="S612" s="849">
        <v>0</v>
      </c>
      <c r="T612" s="504">
        <v>1</v>
      </c>
      <c r="U612" s="515" t="s">
        <v>868</v>
      </c>
      <c r="V612" s="485" t="s">
        <v>1150</v>
      </c>
      <c r="W612" s="486">
        <v>1</v>
      </c>
      <c r="X612" s="712">
        <v>43101</v>
      </c>
      <c r="Y612" s="712">
        <v>43465</v>
      </c>
      <c r="Z612" s="695">
        <v>0</v>
      </c>
      <c r="AA612" s="696" t="s">
        <v>541</v>
      </c>
      <c r="AB612" s="3"/>
    </row>
    <row r="613" spans="1:28" ht="81" customHeight="1" x14ac:dyDescent="0.25">
      <c r="A613" s="266" t="s">
        <v>806</v>
      </c>
      <c r="B613" s="232" t="s">
        <v>865</v>
      </c>
      <c r="C613" s="257" t="s">
        <v>851</v>
      </c>
      <c r="D613" s="20">
        <v>319</v>
      </c>
      <c r="E613" s="128" t="s">
        <v>866</v>
      </c>
      <c r="F613" s="128" t="s">
        <v>867</v>
      </c>
      <c r="G613" s="128" t="s">
        <v>45</v>
      </c>
      <c r="H613" s="128" t="s">
        <v>31</v>
      </c>
      <c r="I613" s="578">
        <v>80</v>
      </c>
      <c r="J613" s="273">
        <v>20</v>
      </c>
      <c r="K613" s="821">
        <f t="shared" si="19"/>
        <v>0</v>
      </c>
      <c r="L613" s="840">
        <v>0</v>
      </c>
      <c r="M613" s="841">
        <v>0</v>
      </c>
      <c r="N613" s="841">
        <v>0</v>
      </c>
      <c r="O613" s="51"/>
      <c r="P613" s="841">
        <v>0</v>
      </c>
      <c r="Q613" s="51"/>
      <c r="R613" s="51"/>
      <c r="S613" s="842">
        <v>0</v>
      </c>
      <c r="T613" s="480">
        <v>2</v>
      </c>
      <c r="U613" s="516" t="s">
        <v>869</v>
      </c>
      <c r="V613" s="697" t="s">
        <v>1150</v>
      </c>
      <c r="W613" s="487">
        <v>4</v>
      </c>
      <c r="X613" s="697">
        <v>43101</v>
      </c>
      <c r="Y613" s="697">
        <v>43465</v>
      </c>
      <c r="Z613" s="698">
        <v>0</v>
      </c>
      <c r="AA613" s="699" t="s">
        <v>541</v>
      </c>
    </row>
    <row r="614" spans="1:28" ht="70.5" customHeight="1" x14ac:dyDescent="0.25">
      <c r="A614" s="266" t="s">
        <v>806</v>
      </c>
      <c r="B614" s="232" t="s">
        <v>865</v>
      </c>
      <c r="C614" s="257" t="s">
        <v>851</v>
      </c>
      <c r="D614" s="20">
        <v>319</v>
      </c>
      <c r="E614" s="128" t="s">
        <v>866</v>
      </c>
      <c r="F614" s="128" t="s">
        <v>867</v>
      </c>
      <c r="G614" s="128" t="s">
        <v>45</v>
      </c>
      <c r="H614" s="128" t="s">
        <v>31</v>
      </c>
      <c r="I614" s="578">
        <v>80</v>
      </c>
      <c r="J614" s="273">
        <v>20</v>
      </c>
      <c r="K614" s="821">
        <f t="shared" si="19"/>
        <v>0</v>
      </c>
      <c r="L614" s="840">
        <v>0</v>
      </c>
      <c r="M614" s="841">
        <v>0</v>
      </c>
      <c r="N614" s="841">
        <v>0</v>
      </c>
      <c r="O614" s="51"/>
      <c r="P614" s="841">
        <v>0</v>
      </c>
      <c r="Q614" s="51"/>
      <c r="R614" s="51"/>
      <c r="S614" s="842">
        <v>0</v>
      </c>
      <c r="T614" s="480">
        <v>3</v>
      </c>
      <c r="U614" s="516" t="s">
        <v>870</v>
      </c>
      <c r="V614" s="697" t="s">
        <v>1150</v>
      </c>
      <c r="W614" s="487">
        <v>2</v>
      </c>
      <c r="X614" s="697">
        <v>43101</v>
      </c>
      <c r="Y614" s="697">
        <v>43465</v>
      </c>
      <c r="Z614" s="698">
        <v>0</v>
      </c>
      <c r="AA614" s="699" t="s">
        <v>541</v>
      </c>
    </row>
    <row r="615" spans="1:28" ht="39" customHeight="1" x14ac:dyDescent="0.25">
      <c r="A615" s="266" t="s">
        <v>806</v>
      </c>
      <c r="B615" s="232" t="s">
        <v>865</v>
      </c>
      <c r="C615" s="257" t="s">
        <v>851</v>
      </c>
      <c r="D615" s="20">
        <v>319</v>
      </c>
      <c r="E615" s="128" t="s">
        <v>866</v>
      </c>
      <c r="F615" s="128" t="s">
        <v>867</v>
      </c>
      <c r="G615" s="128" t="s">
        <v>45</v>
      </c>
      <c r="H615" s="128" t="s">
        <v>31</v>
      </c>
      <c r="I615" s="578">
        <v>80</v>
      </c>
      <c r="J615" s="273">
        <v>20</v>
      </c>
      <c r="K615" s="821">
        <f t="shared" si="19"/>
        <v>0</v>
      </c>
      <c r="L615" s="840">
        <v>0</v>
      </c>
      <c r="M615" s="841">
        <v>0</v>
      </c>
      <c r="N615" s="841">
        <v>0</v>
      </c>
      <c r="O615" s="51"/>
      <c r="P615" s="841">
        <v>0</v>
      </c>
      <c r="Q615" s="51"/>
      <c r="R615" s="51"/>
      <c r="S615" s="842">
        <v>0</v>
      </c>
      <c r="T615" s="480">
        <v>4</v>
      </c>
      <c r="U615" s="516" t="s">
        <v>871</v>
      </c>
      <c r="V615" s="697" t="s">
        <v>1218</v>
      </c>
      <c r="W615" s="487">
        <v>15</v>
      </c>
      <c r="X615" s="697">
        <v>43101</v>
      </c>
      <c r="Y615" s="697">
        <v>43465</v>
      </c>
      <c r="Z615" s="698">
        <v>0</v>
      </c>
      <c r="AA615" s="699" t="s">
        <v>541</v>
      </c>
    </row>
    <row r="616" spans="1:28" ht="39" customHeight="1" x14ac:dyDescent="0.25">
      <c r="A616" s="266" t="s">
        <v>806</v>
      </c>
      <c r="B616" s="232" t="s">
        <v>865</v>
      </c>
      <c r="C616" s="257" t="s">
        <v>851</v>
      </c>
      <c r="D616" s="20">
        <v>319</v>
      </c>
      <c r="E616" s="128" t="s">
        <v>866</v>
      </c>
      <c r="F616" s="128" t="s">
        <v>867</v>
      </c>
      <c r="G616" s="128" t="s">
        <v>45</v>
      </c>
      <c r="H616" s="128" t="s">
        <v>31</v>
      </c>
      <c r="I616" s="578">
        <v>80</v>
      </c>
      <c r="J616" s="273">
        <v>20</v>
      </c>
      <c r="K616" s="821">
        <f t="shared" si="19"/>
        <v>0</v>
      </c>
      <c r="L616" s="840">
        <v>0</v>
      </c>
      <c r="M616" s="841">
        <v>0</v>
      </c>
      <c r="N616" s="841">
        <v>0</v>
      </c>
      <c r="O616" s="51"/>
      <c r="P616" s="841">
        <v>0</v>
      </c>
      <c r="Q616" s="51"/>
      <c r="R616" s="51"/>
      <c r="S616" s="842">
        <v>0</v>
      </c>
      <c r="T616" s="480">
        <v>5</v>
      </c>
      <c r="U616" s="516" t="s">
        <v>1270</v>
      </c>
      <c r="V616" s="697" t="s">
        <v>1217</v>
      </c>
      <c r="W616" s="487">
        <v>1</v>
      </c>
      <c r="X616" s="697">
        <v>43101</v>
      </c>
      <c r="Y616" s="697">
        <v>43465</v>
      </c>
      <c r="Z616" s="698">
        <v>0</v>
      </c>
      <c r="AA616" s="699" t="s">
        <v>541</v>
      </c>
    </row>
    <row r="617" spans="1:28" ht="39" customHeight="1" x14ac:dyDescent="0.25">
      <c r="A617" s="266" t="s">
        <v>806</v>
      </c>
      <c r="B617" s="232" t="s">
        <v>872</v>
      </c>
      <c r="C617" s="257" t="s">
        <v>851</v>
      </c>
      <c r="D617" s="20">
        <v>319</v>
      </c>
      <c r="E617" s="128" t="s">
        <v>873</v>
      </c>
      <c r="F617" s="128" t="s">
        <v>867</v>
      </c>
      <c r="G617" s="128" t="s">
        <v>45</v>
      </c>
      <c r="H617" s="128" t="s">
        <v>31</v>
      </c>
      <c r="I617" s="578">
        <v>80</v>
      </c>
      <c r="J617" s="273">
        <v>20</v>
      </c>
      <c r="K617" s="821">
        <f t="shared" si="19"/>
        <v>0</v>
      </c>
      <c r="L617" s="840">
        <v>0</v>
      </c>
      <c r="M617" s="841">
        <v>0</v>
      </c>
      <c r="N617" s="841">
        <v>0</v>
      </c>
      <c r="O617" s="51"/>
      <c r="P617" s="841">
        <v>0</v>
      </c>
      <c r="Q617" s="51"/>
      <c r="R617" s="51"/>
      <c r="S617" s="842">
        <v>0</v>
      </c>
      <c r="T617" s="480">
        <v>6</v>
      </c>
      <c r="U617" s="479" t="s">
        <v>1271</v>
      </c>
      <c r="V617" s="697" t="s">
        <v>1150</v>
      </c>
      <c r="W617" s="487">
        <v>25</v>
      </c>
      <c r="X617" s="697">
        <v>43101</v>
      </c>
      <c r="Y617" s="697">
        <v>43465</v>
      </c>
      <c r="Z617" s="698">
        <v>0</v>
      </c>
      <c r="AA617" s="699" t="s">
        <v>541</v>
      </c>
    </row>
    <row r="618" spans="1:28" ht="39" customHeight="1" x14ac:dyDescent="0.25">
      <c r="A618" s="266" t="s">
        <v>806</v>
      </c>
      <c r="B618" s="232" t="s">
        <v>874</v>
      </c>
      <c r="C618" s="257" t="s">
        <v>851</v>
      </c>
      <c r="D618" s="20">
        <v>319</v>
      </c>
      <c r="E618" s="128" t="s">
        <v>875</v>
      </c>
      <c r="F618" s="128" t="s">
        <v>867</v>
      </c>
      <c r="G618" s="128" t="s">
        <v>45</v>
      </c>
      <c r="H618" s="128" t="s">
        <v>31</v>
      </c>
      <c r="I618" s="578">
        <v>80</v>
      </c>
      <c r="J618" s="273">
        <v>20</v>
      </c>
      <c r="K618" s="821">
        <f t="shared" si="19"/>
        <v>0</v>
      </c>
      <c r="L618" s="840">
        <v>0</v>
      </c>
      <c r="M618" s="841">
        <v>0</v>
      </c>
      <c r="N618" s="841">
        <v>0</v>
      </c>
      <c r="O618" s="51"/>
      <c r="P618" s="841">
        <v>0</v>
      </c>
      <c r="Q618" s="51"/>
      <c r="R618" s="51"/>
      <c r="S618" s="842">
        <v>0</v>
      </c>
      <c r="T618" s="480">
        <v>7</v>
      </c>
      <c r="U618" s="479" t="s">
        <v>1272</v>
      </c>
      <c r="V618" s="697" t="s">
        <v>1150</v>
      </c>
      <c r="W618" s="487">
        <v>8</v>
      </c>
      <c r="X618" s="697">
        <v>43101</v>
      </c>
      <c r="Y618" s="697">
        <v>43465</v>
      </c>
      <c r="Z618" s="698">
        <v>0</v>
      </c>
      <c r="AA618" s="699" t="s">
        <v>541</v>
      </c>
    </row>
    <row r="619" spans="1:28" ht="39" customHeight="1" x14ac:dyDescent="0.25">
      <c r="A619" s="266" t="s">
        <v>806</v>
      </c>
      <c r="B619" s="232" t="s">
        <v>876</v>
      </c>
      <c r="C619" s="257" t="s">
        <v>851</v>
      </c>
      <c r="D619" s="20">
        <v>319</v>
      </c>
      <c r="E619" s="128" t="s">
        <v>877</v>
      </c>
      <c r="F619" s="128" t="s">
        <v>867</v>
      </c>
      <c r="G619" s="128" t="s">
        <v>45</v>
      </c>
      <c r="H619" s="128" t="s">
        <v>31</v>
      </c>
      <c r="I619" s="578">
        <v>80</v>
      </c>
      <c r="J619" s="273">
        <v>20</v>
      </c>
      <c r="K619" s="821">
        <f t="shared" si="19"/>
        <v>0</v>
      </c>
      <c r="L619" s="840">
        <v>0</v>
      </c>
      <c r="M619" s="841">
        <v>0</v>
      </c>
      <c r="N619" s="841">
        <v>0</v>
      </c>
      <c r="O619" s="51"/>
      <c r="P619" s="841">
        <v>0</v>
      </c>
      <c r="Q619" s="51"/>
      <c r="R619" s="51"/>
      <c r="S619" s="842">
        <v>0</v>
      </c>
      <c r="T619" s="480">
        <v>8</v>
      </c>
      <c r="U619" s="479" t="s">
        <v>1273</v>
      </c>
      <c r="V619" s="697" t="s">
        <v>1191</v>
      </c>
      <c r="W619" s="487">
        <v>180</v>
      </c>
      <c r="X619" s="697">
        <v>43101</v>
      </c>
      <c r="Y619" s="697">
        <v>43465</v>
      </c>
      <c r="Z619" s="698">
        <v>0</v>
      </c>
      <c r="AA619" s="699" t="s">
        <v>541</v>
      </c>
    </row>
    <row r="620" spans="1:28" ht="39" customHeight="1" x14ac:dyDescent="0.25">
      <c r="A620" s="266" t="s">
        <v>806</v>
      </c>
      <c r="B620" s="232" t="s">
        <v>865</v>
      </c>
      <c r="C620" s="257" t="s">
        <v>851</v>
      </c>
      <c r="D620" s="20">
        <v>319</v>
      </c>
      <c r="E620" s="128" t="s">
        <v>866</v>
      </c>
      <c r="F620" s="128" t="s">
        <v>867</v>
      </c>
      <c r="G620" s="128" t="s">
        <v>45</v>
      </c>
      <c r="H620" s="128" t="s">
        <v>31</v>
      </c>
      <c r="I620" s="578">
        <v>80</v>
      </c>
      <c r="J620" s="273">
        <v>20</v>
      </c>
      <c r="K620" s="821">
        <f t="shared" si="19"/>
        <v>0</v>
      </c>
      <c r="L620" s="840">
        <v>0</v>
      </c>
      <c r="M620" s="841">
        <v>0</v>
      </c>
      <c r="N620" s="841">
        <v>0</v>
      </c>
      <c r="O620" s="51"/>
      <c r="P620" s="841">
        <v>0</v>
      </c>
      <c r="Q620" s="51"/>
      <c r="R620" s="51"/>
      <c r="S620" s="842">
        <v>0</v>
      </c>
      <c r="T620" s="480">
        <v>9</v>
      </c>
      <c r="U620" s="479" t="s">
        <v>878</v>
      </c>
      <c r="V620" s="697" t="s">
        <v>1191</v>
      </c>
      <c r="W620" s="487">
        <v>330</v>
      </c>
      <c r="X620" s="697">
        <v>43101</v>
      </c>
      <c r="Y620" s="697">
        <v>43465</v>
      </c>
      <c r="Z620" s="698">
        <v>0</v>
      </c>
      <c r="AA620" s="699" t="s">
        <v>541</v>
      </c>
    </row>
    <row r="621" spans="1:28" ht="39" customHeight="1" x14ac:dyDescent="0.25">
      <c r="A621" s="266" t="s">
        <v>806</v>
      </c>
      <c r="B621" s="232" t="s">
        <v>865</v>
      </c>
      <c r="C621" s="257" t="s">
        <v>851</v>
      </c>
      <c r="D621" s="20">
        <v>319</v>
      </c>
      <c r="E621" s="128" t="s">
        <v>866</v>
      </c>
      <c r="F621" s="128" t="s">
        <v>867</v>
      </c>
      <c r="G621" s="128" t="s">
        <v>45</v>
      </c>
      <c r="H621" s="128" t="s">
        <v>31</v>
      </c>
      <c r="I621" s="578">
        <v>80</v>
      </c>
      <c r="J621" s="273">
        <v>20</v>
      </c>
      <c r="K621" s="821">
        <f t="shared" si="19"/>
        <v>0</v>
      </c>
      <c r="L621" s="840">
        <v>0</v>
      </c>
      <c r="M621" s="841">
        <v>0</v>
      </c>
      <c r="N621" s="841">
        <v>0</v>
      </c>
      <c r="O621" s="51"/>
      <c r="P621" s="841">
        <v>0</v>
      </c>
      <c r="Q621" s="51"/>
      <c r="R621" s="51"/>
      <c r="S621" s="842">
        <v>0</v>
      </c>
      <c r="T621" s="480">
        <v>10</v>
      </c>
      <c r="U621" s="479" t="s">
        <v>879</v>
      </c>
      <c r="V621" s="697" t="s">
        <v>1150</v>
      </c>
      <c r="W621" s="487">
        <v>750</v>
      </c>
      <c r="X621" s="697">
        <v>43101</v>
      </c>
      <c r="Y621" s="697">
        <v>43465</v>
      </c>
      <c r="Z621" s="698">
        <v>0</v>
      </c>
      <c r="AA621" s="699" t="s">
        <v>541</v>
      </c>
    </row>
    <row r="622" spans="1:28" ht="67.5" customHeight="1" x14ac:dyDescent="0.25">
      <c r="A622" s="266" t="s">
        <v>806</v>
      </c>
      <c r="B622" s="232" t="s">
        <v>865</v>
      </c>
      <c r="C622" s="257" t="s">
        <v>851</v>
      </c>
      <c r="D622" s="20">
        <v>319</v>
      </c>
      <c r="E622" s="128" t="s">
        <v>866</v>
      </c>
      <c r="F622" s="128" t="s">
        <v>867</v>
      </c>
      <c r="G622" s="128" t="s">
        <v>45</v>
      </c>
      <c r="H622" s="128" t="s">
        <v>31</v>
      </c>
      <c r="I622" s="578">
        <v>80</v>
      </c>
      <c r="J622" s="273">
        <v>20</v>
      </c>
      <c r="K622" s="821"/>
      <c r="L622" s="840"/>
      <c r="M622" s="841"/>
      <c r="N622" s="841"/>
      <c r="O622" s="51"/>
      <c r="P622" s="841"/>
      <c r="Q622" s="51"/>
      <c r="R622" s="51"/>
      <c r="S622" s="842"/>
      <c r="T622" s="480">
        <v>11</v>
      </c>
      <c r="U622" s="479" t="s">
        <v>880</v>
      </c>
      <c r="V622" s="697" t="s">
        <v>1150</v>
      </c>
      <c r="W622" s="487">
        <v>1</v>
      </c>
      <c r="X622" s="697">
        <v>43101</v>
      </c>
      <c r="Y622" s="697">
        <v>43465</v>
      </c>
      <c r="Z622" s="698">
        <v>91000000</v>
      </c>
      <c r="AA622" s="699" t="s">
        <v>541</v>
      </c>
    </row>
    <row r="623" spans="1:28" ht="39" customHeight="1" thickBot="1" x14ac:dyDescent="0.3">
      <c r="A623" s="274" t="s">
        <v>806</v>
      </c>
      <c r="B623" s="233" t="s">
        <v>872</v>
      </c>
      <c r="C623" s="268" t="s">
        <v>851</v>
      </c>
      <c r="D623" s="30">
        <v>319</v>
      </c>
      <c r="E623" s="590" t="s">
        <v>873</v>
      </c>
      <c r="F623" s="590" t="s">
        <v>867</v>
      </c>
      <c r="G623" s="590" t="s">
        <v>45</v>
      </c>
      <c r="H623" s="590" t="s">
        <v>31</v>
      </c>
      <c r="I623" s="580">
        <v>80</v>
      </c>
      <c r="J623" s="275">
        <v>20</v>
      </c>
      <c r="K623" s="824">
        <f t="shared" ref="K623:K652" si="20">+L623+M623+N623+O623+P623+Q623+R623+S623</f>
        <v>0</v>
      </c>
      <c r="L623" s="852">
        <v>0</v>
      </c>
      <c r="M623" s="853">
        <v>0</v>
      </c>
      <c r="N623" s="853">
        <v>0</v>
      </c>
      <c r="O623" s="84"/>
      <c r="P623" s="853">
        <v>0</v>
      </c>
      <c r="Q623" s="84"/>
      <c r="R623" s="84"/>
      <c r="S623" s="855">
        <v>0</v>
      </c>
      <c r="T623" s="505">
        <v>12</v>
      </c>
      <c r="U623" s="482" t="s">
        <v>1274</v>
      </c>
      <c r="V623" s="714" t="s">
        <v>1150</v>
      </c>
      <c r="W623" s="489">
        <v>4</v>
      </c>
      <c r="X623" s="714">
        <v>43101</v>
      </c>
      <c r="Y623" s="714">
        <v>43465</v>
      </c>
      <c r="Z623" s="702">
        <v>0</v>
      </c>
      <c r="AA623" s="703" t="s">
        <v>541</v>
      </c>
    </row>
    <row r="624" spans="1:28" ht="63" customHeight="1" x14ac:dyDescent="0.25">
      <c r="A624" s="263" t="s">
        <v>806</v>
      </c>
      <c r="B624" s="231" t="s">
        <v>872</v>
      </c>
      <c r="C624" s="265" t="s">
        <v>851</v>
      </c>
      <c r="D624" s="58">
        <v>320</v>
      </c>
      <c r="E624" s="129" t="s">
        <v>881</v>
      </c>
      <c r="F624" s="129" t="s">
        <v>882</v>
      </c>
      <c r="G624" s="129" t="s">
        <v>45</v>
      </c>
      <c r="H624" s="129" t="s">
        <v>31</v>
      </c>
      <c r="I624" s="129">
        <v>1</v>
      </c>
      <c r="J624" s="59">
        <v>0.33</v>
      </c>
      <c r="K624" s="823">
        <f t="shared" si="20"/>
        <v>68737000</v>
      </c>
      <c r="L624" s="847">
        <v>68737000</v>
      </c>
      <c r="M624" s="848">
        <v>0</v>
      </c>
      <c r="N624" s="848">
        <v>0</v>
      </c>
      <c r="O624" s="86"/>
      <c r="P624" s="848">
        <v>0</v>
      </c>
      <c r="Q624" s="86"/>
      <c r="R624" s="86"/>
      <c r="S624" s="849">
        <v>0</v>
      </c>
      <c r="T624" s="547">
        <v>1</v>
      </c>
      <c r="U624" s="485" t="s">
        <v>1275</v>
      </c>
      <c r="V624" s="792" t="s">
        <v>1150</v>
      </c>
      <c r="W624" s="484">
        <v>12</v>
      </c>
      <c r="X624" s="712">
        <v>43101</v>
      </c>
      <c r="Y624" s="778">
        <v>43465</v>
      </c>
      <c r="Z624" s="695">
        <v>50000000</v>
      </c>
      <c r="AA624" s="696" t="s">
        <v>541</v>
      </c>
    </row>
    <row r="625" spans="1:27" ht="63" customHeight="1" thickBot="1" x14ac:dyDescent="0.3">
      <c r="A625" s="274" t="s">
        <v>806</v>
      </c>
      <c r="B625" s="233" t="s">
        <v>872</v>
      </c>
      <c r="C625" s="268" t="s">
        <v>851</v>
      </c>
      <c r="D625" s="30">
        <v>320</v>
      </c>
      <c r="E625" s="590" t="s">
        <v>881</v>
      </c>
      <c r="F625" s="590" t="s">
        <v>882</v>
      </c>
      <c r="G625" s="590" t="s">
        <v>45</v>
      </c>
      <c r="H625" s="590" t="s">
        <v>31</v>
      </c>
      <c r="I625" s="590">
        <v>1</v>
      </c>
      <c r="J625" s="31">
        <v>0.33</v>
      </c>
      <c r="K625" s="824">
        <f t="shared" si="20"/>
        <v>0</v>
      </c>
      <c r="L625" s="852">
        <v>0</v>
      </c>
      <c r="M625" s="853">
        <v>0</v>
      </c>
      <c r="N625" s="853">
        <v>0</v>
      </c>
      <c r="O625" s="84"/>
      <c r="P625" s="853">
        <v>0</v>
      </c>
      <c r="Q625" s="84"/>
      <c r="R625" s="84"/>
      <c r="S625" s="855">
        <v>0</v>
      </c>
      <c r="T625" s="548">
        <v>2</v>
      </c>
      <c r="U625" s="482" t="s">
        <v>1709</v>
      </c>
      <c r="V625" s="793" t="s">
        <v>59</v>
      </c>
      <c r="W625" s="489">
        <v>100</v>
      </c>
      <c r="X625" s="714">
        <v>43101</v>
      </c>
      <c r="Y625" s="779">
        <v>43465</v>
      </c>
      <c r="Z625" s="702">
        <v>18737000</v>
      </c>
      <c r="AA625" s="703" t="s">
        <v>541</v>
      </c>
    </row>
    <row r="626" spans="1:27" ht="63" customHeight="1" thickBot="1" x14ac:dyDescent="0.3">
      <c r="A626" s="453" t="s">
        <v>806</v>
      </c>
      <c r="B626" s="225" t="s">
        <v>874</v>
      </c>
      <c r="C626" s="217" t="s">
        <v>851</v>
      </c>
      <c r="D626" s="7">
        <v>321</v>
      </c>
      <c r="E626" s="270" t="s">
        <v>1710</v>
      </c>
      <c r="F626" s="270" t="s">
        <v>882</v>
      </c>
      <c r="G626" s="236" t="s">
        <v>45</v>
      </c>
      <c r="H626" s="236" t="s">
        <v>31</v>
      </c>
      <c r="I626" s="236">
        <v>1</v>
      </c>
      <c r="J626" s="8">
        <v>0.25</v>
      </c>
      <c r="K626" s="826">
        <f t="shared" si="20"/>
        <v>0</v>
      </c>
      <c r="L626" s="860">
        <v>0</v>
      </c>
      <c r="M626" s="861">
        <v>0</v>
      </c>
      <c r="N626" s="861">
        <v>0</v>
      </c>
      <c r="O626" s="76"/>
      <c r="P626" s="861">
        <v>0</v>
      </c>
      <c r="Q626" s="76"/>
      <c r="R626" s="76"/>
      <c r="S626" s="862">
        <v>0</v>
      </c>
      <c r="T626" s="463">
        <v>1</v>
      </c>
      <c r="U626" s="810" t="s">
        <v>883</v>
      </c>
      <c r="V626" s="810" t="s">
        <v>1150</v>
      </c>
      <c r="W626" s="513">
        <v>1</v>
      </c>
      <c r="X626" s="780">
        <v>43101</v>
      </c>
      <c r="Y626" s="780">
        <v>43465</v>
      </c>
      <c r="Z626" s="693">
        <v>0</v>
      </c>
      <c r="AA626" s="715" t="s">
        <v>541</v>
      </c>
    </row>
    <row r="627" spans="1:27" ht="63" customHeight="1" thickBot="1" x14ac:dyDescent="0.3">
      <c r="A627" s="450" t="s">
        <v>806</v>
      </c>
      <c r="B627" s="444" t="s">
        <v>876</v>
      </c>
      <c r="C627" s="452" t="s">
        <v>851</v>
      </c>
      <c r="D627" s="374">
        <v>322</v>
      </c>
      <c r="E627" s="594" t="s">
        <v>884</v>
      </c>
      <c r="F627" s="594" t="s">
        <v>885</v>
      </c>
      <c r="G627" s="650" t="s">
        <v>45</v>
      </c>
      <c r="H627" s="650" t="s">
        <v>31</v>
      </c>
      <c r="I627" s="650">
        <v>1</v>
      </c>
      <c r="J627" s="375">
        <v>0.33</v>
      </c>
      <c r="K627" s="828">
        <f t="shared" si="20"/>
        <v>0</v>
      </c>
      <c r="L627" s="866">
        <v>0</v>
      </c>
      <c r="M627" s="867">
        <v>0</v>
      </c>
      <c r="N627" s="867">
        <v>0</v>
      </c>
      <c r="O627" s="868"/>
      <c r="P627" s="867">
        <v>0</v>
      </c>
      <c r="Q627" s="868"/>
      <c r="R627" s="868"/>
      <c r="S627" s="869">
        <v>0</v>
      </c>
      <c r="T627" s="495">
        <v>1</v>
      </c>
      <c r="U627" s="809" t="s">
        <v>1711</v>
      </c>
      <c r="V627" s="809" t="s">
        <v>1150</v>
      </c>
      <c r="W627" s="536">
        <v>1</v>
      </c>
      <c r="X627" s="781">
        <v>43101</v>
      </c>
      <c r="Y627" s="781">
        <v>43465</v>
      </c>
      <c r="Z627" s="722">
        <v>0</v>
      </c>
      <c r="AA627" s="723" t="s">
        <v>541</v>
      </c>
    </row>
    <row r="628" spans="1:27" ht="63" customHeight="1" x14ac:dyDescent="0.25">
      <c r="A628" s="269" t="s">
        <v>806</v>
      </c>
      <c r="B628" s="264" t="s">
        <v>886</v>
      </c>
      <c r="C628" s="264" t="s">
        <v>887</v>
      </c>
      <c r="D628" s="58">
        <v>323</v>
      </c>
      <c r="E628" s="129" t="s">
        <v>888</v>
      </c>
      <c r="F628" s="129" t="s">
        <v>863</v>
      </c>
      <c r="G628" s="647">
        <v>0</v>
      </c>
      <c r="H628" s="647" t="s">
        <v>31</v>
      </c>
      <c r="I628" s="647">
        <v>8</v>
      </c>
      <c r="J628" s="59">
        <v>4</v>
      </c>
      <c r="K628" s="823">
        <f t="shared" si="20"/>
        <v>10000000</v>
      </c>
      <c r="L628" s="847">
        <v>10000000</v>
      </c>
      <c r="M628" s="848">
        <v>0</v>
      </c>
      <c r="N628" s="848">
        <v>0</v>
      </c>
      <c r="O628" s="86"/>
      <c r="P628" s="848">
        <v>0</v>
      </c>
      <c r="Q628" s="86"/>
      <c r="R628" s="86"/>
      <c r="S628" s="849">
        <v>0</v>
      </c>
      <c r="T628" s="504">
        <v>1</v>
      </c>
      <c r="U628" s="776" t="s">
        <v>1712</v>
      </c>
      <c r="V628" s="776" t="s">
        <v>1150</v>
      </c>
      <c r="W628" s="528">
        <v>4</v>
      </c>
      <c r="X628" s="778">
        <v>43101</v>
      </c>
      <c r="Y628" s="778">
        <v>43465</v>
      </c>
      <c r="Z628" s="695">
        <v>0</v>
      </c>
      <c r="AA628" s="696" t="s">
        <v>541</v>
      </c>
    </row>
    <row r="629" spans="1:27" ht="63" customHeight="1" thickBot="1" x14ac:dyDescent="0.3">
      <c r="A629" s="267" t="s">
        <v>806</v>
      </c>
      <c r="B629" s="278" t="s">
        <v>886</v>
      </c>
      <c r="C629" s="278" t="s">
        <v>887</v>
      </c>
      <c r="D629" s="30">
        <v>323</v>
      </c>
      <c r="E629" s="590" t="s">
        <v>888</v>
      </c>
      <c r="F629" s="590" t="s">
        <v>863</v>
      </c>
      <c r="G629" s="649">
        <v>0</v>
      </c>
      <c r="H629" s="649" t="s">
        <v>31</v>
      </c>
      <c r="I629" s="649">
        <v>8</v>
      </c>
      <c r="J629" s="31">
        <v>4</v>
      </c>
      <c r="K629" s="824">
        <f t="shared" si="20"/>
        <v>0</v>
      </c>
      <c r="L629" s="852">
        <v>0</v>
      </c>
      <c r="M629" s="853">
        <v>0</v>
      </c>
      <c r="N629" s="853">
        <v>0</v>
      </c>
      <c r="O629" s="84"/>
      <c r="P629" s="853">
        <v>0</v>
      </c>
      <c r="Q629" s="84"/>
      <c r="R629" s="84"/>
      <c r="S629" s="855">
        <v>0</v>
      </c>
      <c r="T629" s="483">
        <v>2</v>
      </c>
      <c r="U629" s="790" t="s">
        <v>1713</v>
      </c>
      <c r="V629" s="790" t="s">
        <v>59</v>
      </c>
      <c r="W629" s="483">
        <v>100</v>
      </c>
      <c r="X629" s="779">
        <v>43101</v>
      </c>
      <c r="Y629" s="779">
        <v>43465</v>
      </c>
      <c r="Z629" s="702">
        <v>10000000</v>
      </c>
      <c r="AA629" s="703" t="s">
        <v>541</v>
      </c>
    </row>
    <row r="630" spans="1:27" ht="63" customHeight="1" thickBot="1" x14ac:dyDescent="0.3">
      <c r="A630" s="453" t="s">
        <v>806</v>
      </c>
      <c r="B630" s="253" t="s">
        <v>886</v>
      </c>
      <c r="C630" s="253" t="s">
        <v>887</v>
      </c>
      <c r="D630" s="7">
        <v>324</v>
      </c>
      <c r="E630" s="270" t="s">
        <v>889</v>
      </c>
      <c r="F630" s="270" t="s">
        <v>890</v>
      </c>
      <c r="G630" s="236">
        <v>0</v>
      </c>
      <c r="H630" s="236" t="s">
        <v>31</v>
      </c>
      <c r="I630" s="236">
        <v>4</v>
      </c>
      <c r="J630" s="8">
        <v>2</v>
      </c>
      <c r="K630" s="826">
        <f t="shared" si="20"/>
        <v>0</v>
      </c>
      <c r="L630" s="860">
        <v>0</v>
      </c>
      <c r="M630" s="861">
        <v>0</v>
      </c>
      <c r="N630" s="861">
        <v>0</v>
      </c>
      <c r="O630" s="76"/>
      <c r="P630" s="861">
        <v>0</v>
      </c>
      <c r="Q630" s="76"/>
      <c r="R630" s="76"/>
      <c r="S630" s="862">
        <v>0</v>
      </c>
      <c r="T630" s="463"/>
      <c r="U630" s="810"/>
      <c r="V630" s="810"/>
      <c r="W630" s="513"/>
      <c r="X630" s="780"/>
      <c r="Y630" s="780"/>
      <c r="Z630" s="693">
        <v>0</v>
      </c>
      <c r="AA630" s="715" t="s">
        <v>541</v>
      </c>
    </row>
    <row r="631" spans="1:27" ht="63" customHeight="1" thickBot="1" x14ac:dyDescent="0.3">
      <c r="A631" s="259" t="s">
        <v>806</v>
      </c>
      <c r="B631" s="252" t="s">
        <v>886</v>
      </c>
      <c r="C631" s="252" t="s">
        <v>887</v>
      </c>
      <c r="D631" s="13">
        <v>325</v>
      </c>
      <c r="E631" s="89" t="s">
        <v>891</v>
      </c>
      <c r="F631" s="89" t="s">
        <v>892</v>
      </c>
      <c r="G631" s="645">
        <v>0</v>
      </c>
      <c r="H631" s="645" t="s">
        <v>31</v>
      </c>
      <c r="I631" s="645">
        <v>2</v>
      </c>
      <c r="J631" s="14">
        <v>1</v>
      </c>
      <c r="K631" s="827">
        <f t="shared" si="20"/>
        <v>0</v>
      </c>
      <c r="L631" s="863">
        <v>0</v>
      </c>
      <c r="M631" s="864">
        <v>0</v>
      </c>
      <c r="N631" s="864">
        <v>0</v>
      </c>
      <c r="O631" s="50"/>
      <c r="P631" s="864">
        <v>0</v>
      </c>
      <c r="Q631" s="50"/>
      <c r="R631" s="50"/>
      <c r="S631" s="865">
        <v>0</v>
      </c>
      <c r="T631" s="490"/>
      <c r="U631" s="812"/>
      <c r="V631" s="812"/>
      <c r="W631" s="509"/>
      <c r="X631" s="785"/>
      <c r="Y631" s="785"/>
      <c r="Z631" s="690">
        <v>0</v>
      </c>
      <c r="AA631" s="248" t="s">
        <v>541</v>
      </c>
    </row>
    <row r="632" spans="1:27" ht="63" customHeight="1" thickBot="1" x14ac:dyDescent="0.3">
      <c r="A632" s="260" t="s">
        <v>806</v>
      </c>
      <c r="B632" s="261" t="s">
        <v>886</v>
      </c>
      <c r="C632" s="261" t="s">
        <v>887</v>
      </c>
      <c r="D632" s="97">
        <v>326</v>
      </c>
      <c r="E632" s="653" t="s">
        <v>893</v>
      </c>
      <c r="F632" s="653" t="s">
        <v>894</v>
      </c>
      <c r="G632" s="654">
        <v>4700</v>
      </c>
      <c r="H632" s="654" t="s">
        <v>35</v>
      </c>
      <c r="I632" s="654">
        <v>10000</v>
      </c>
      <c r="J632" s="111">
        <v>10000</v>
      </c>
      <c r="K632" s="825">
        <f t="shared" si="20"/>
        <v>30000000</v>
      </c>
      <c r="L632" s="856">
        <v>30000000</v>
      </c>
      <c r="M632" s="857">
        <v>0</v>
      </c>
      <c r="N632" s="857">
        <v>0</v>
      </c>
      <c r="O632" s="41"/>
      <c r="P632" s="857">
        <v>0</v>
      </c>
      <c r="Q632" s="41"/>
      <c r="R632" s="41"/>
      <c r="S632" s="859">
        <v>0</v>
      </c>
      <c r="T632" s="540">
        <v>1</v>
      </c>
      <c r="U632" s="559" t="s">
        <v>1714</v>
      </c>
      <c r="V632" s="806" t="s">
        <v>1276</v>
      </c>
      <c r="W632" s="813">
        <v>10000</v>
      </c>
      <c r="X632" s="786">
        <v>43101</v>
      </c>
      <c r="Y632" s="786">
        <v>43465</v>
      </c>
      <c r="Z632" s="718">
        <v>30000000</v>
      </c>
      <c r="AA632" s="719" t="s">
        <v>541</v>
      </c>
    </row>
    <row r="633" spans="1:27" ht="63" customHeight="1" thickBot="1" x14ac:dyDescent="0.3">
      <c r="A633" s="453" t="s">
        <v>806</v>
      </c>
      <c r="B633" s="225" t="s">
        <v>895</v>
      </c>
      <c r="C633" s="217" t="s">
        <v>896</v>
      </c>
      <c r="D633" s="7">
        <v>327</v>
      </c>
      <c r="E633" s="270" t="s">
        <v>897</v>
      </c>
      <c r="F633" s="270" t="s">
        <v>898</v>
      </c>
      <c r="G633" s="236">
        <v>0</v>
      </c>
      <c r="H633" s="236" t="s">
        <v>31</v>
      </c>
      <c r="I633" s="236">
        <v>1</v>
      </c>
      <c r="J633" s="8">
        <v>1</v>
      </c>
      <c r="K633" s="822">
        <f t="shared" si="20"/>
        <v>0</v>
      </c>
      <c r="L633" s="844">
        <v>0</v>
      </c>
      <c r="M633" s="845">
        <v>0</v>
      </c>
      <c r="N633" s="845">
        <v>0</v>
      </c>
      <c r="O633" s="46"/>
      <c r="P633" s="845">
        <v>0</v>
      </c>
      <c r="Q633" s="46"/>
      <c r="R633" s="46"/>
      <c r="S633" s="846">
        <v>0</v>
      </c>
      <c r="T633" s="463"/>
      <c r="U633" s="810"/>
      <c r="V633" s="810"/>
      <c r="W633" s="513"/>
      <c r="X633" s="780"/>
      <c r="Y633" s="780"/>
      <c r="Z633" s="693"/>
      <c r="AA633" s="715" t="s">
        <v>541</v>
      </c>
    </row>
    <row r="634" spans="1:27" ht="63" customHeight="1" thickBot="1" x14ac:dyDescent="0.3">
      <c r="A634" s="259" t="s">
        <v>806</v>
      </c>
      <c r="B634" s="226" t="s">
        <v>895</v>
      </c>
      <c r="C634" s="218" t="s">
        <v>896</v>
      </c>
      <c r="D634" s="13">
        <v>328</v>
      </c>
      <c r="E634" s="89" t="s">
        <v>899</v>
      </c>
      <c r="F634" s="89" t="s">
        <v>900</v>
      </c>
      <c r="G634" s="645">
        <v>0</v>
      </c>
      <c r="H634" s="645" t="s">
        <v>31</v>
      </c>
      <c r="I634" s="645">
        <v>1</v>
      </c>
      <c r="J634" s="14">
        <v>0.25</v>
      </c>
      <c r="K634" s="827">
        <f t="shared" si="20"/>
        <v>0</v>
      </c>
      <c r="L634" s="863">
        <v>0</v>
      </c>
      <c r="M634" s="864">
        <v>0</v>
      </c>
      <c r="N634" s="864">
        <v>0</v>
      </c>
      <c r="O634" s="50"/>
      <c r="P634" s="864">
        <v>0</v>
      </c>
      <c r="Q634" s="50"/>
      <c r="R634" s="50"/>
      <c r="S634" s="865">
        <v>0</v>
      </c>
      <c r="T634" s="490">
        <v>1</v>
      </c>
      <c r="U634" s="812" t="s">
        <v>1715</v>
      </c>
      <c r="V634" s="812" t="s">
        <v>59</v>
      </c>
      <c r="W634" s="509">
        <v>5</v>
      </c>
      <c r="X634" s="785">
        <v>43101</v>
      </c>
      <c r="Y634" s="785">
        <v>43465</v>
      </c>
      <c r="Z634" s="690">
        <v>0</v>
      </c>
      <c r="AA634" s="248" t="s">
        <v>541</v>
      </c>
    </row>
    <row r="635" spans="1:27" ht="63" customHeight="1" thickBot="1" x14ac:dyDescent="0.3">
      <c r="A635" s="453" t="s">
        <v>806</v>
      </c>
      <c r="B635" s="225" t="s">
        <v>895</v>
      </c>
      <c r="C635" s="217" t="s">
        <v>896</v>
      </c>
      <c r="D635" s="7">
        <v>329</v>
      </c>
      <c r="E635" s="270" t="s">
        <v>901</v>
      </c>
      <c r="F635" s="270" t="s">
        <v>902</v>
      </c>
      <c r="G635" s="236">
        <v>0</v>
      </c>
      <c r="H635" s="236" t="s">
        <v>31</v>
      </c>
      <c r="I635" s="236">
        <v>1</v>
      </c>
      <c r="J635" s="8">
        <v>0.25</v>
      </c>
      <c r="K635" s="826">
        <f t="shared" si="20"/>
        <v>33000000</v>
      </c>
      <c r="L635" s="860">
        <v>33000000</v>
      </c>
      <c r="M635" s="861">
        <v>0</v>
      </c>
      <c r="N635" s="861">
        <v>0</v>
      </c>
      <c r="O635" s="76"/>
      <c r="P635" s="861">
        <v>0</v>
      </c>
      <c r="Q635" s="76"/>
      <c r="R635" s="76"/>
      <c r="S635" s="862">
        <v>0</v>
      </c>
      <c r="T635" s="463">
        <v>1</v>
      </c>
      <c r="U635" s="510" t="s">
        <v>903</v>
      </c>
      <c r="V635" s="810" t="s">
        <v>1150</v>
      </c>
      <c r="W635" s="513">
        <v>1</v>
      </c>
      <c r="X635" s="780">
        <v>43101</v>
      </c>
      <c r="Y635" s="780">
        <v>43465</v>
      </c>
      <c r="Z635" s="693">
        <v>33000000</v>
      </c>
      <c r="AA635" s="715" t="s">
        <v>541</v>
      </c>
    </row>
    <row r="636" spans="1:27" ht="69.75" customHeight="1" x14ac:dyDescent="0.25">
      <c r="A636" s="269" t="s">
        <v>806</v>
      </c>
      <c r="B636" s="231" t="s">
        <v>895</v>
      </c>
      <c r="C636" s="265" t="s">
        <v>896</v>
      </c>
      <c r="D636" s="58">
        <v>330</v>
      </c>
      <c r="E636" s="129" t="s">
        <v>904</v>
      </c>
      <c r="F636" s="129" t="s">
        <v>905</v>
      </c>
      <c r="G636" s="647">
        <v>0</v>
      </c>
      <c r="H636" s="647" t="s">
        <v>35</v>
      </c>
      <c r="I636" s="647">
        <v>32</v>
      </c>
      <c r="J636" s="59">
        <v>32</v>
      </c>
      <c r="K636" s="823">
        <f t="shared" si="20"/>
        <v>33000000</v>
      </c>
      <c r="L636" s="847">
        <v>33000000</v>
      </c>
      <c r="M636" s="848">
        <v>0</v>
      </c>
      <c r="N636" s="848">
        <v>0</v>
      </c>
      <c r="O636" s="86"/>
      <c r="P636" s="848">
        <v>0</v>
      </c>
      <c r="Q636" s="86"/>
      <c r="R636" s="86"/>
      <c r="S636" s="849">
        <v>0</v>
      </c>
      <c r="T636" s="504">
        <v>1</v>
      </c>
      <c r="U636" s="515" t="s">
        <v>1716</v>
      </c>
      <c r="V636" s="776" t="s">
        <v>1217</v>
      </c>
      <c r="W636" s="528">
        <v>32</v>
      </c>
      <c r="X636" s="778">
        <v>43101</v>
      </c>
      <c r="Y636" s="778">
        <v>43465</v>
      </c>
      <c r="Z636" s="695">
        <v>33000000</v>
      </c>
      <c r="AA636" s="696" t="s">
        <v>541</v>
      </c>
    </row>
    <row r="637" spans="1:27" ht="63" customHeight="1" thickBot="1" x14ac:dyDescent="0.3">
      <c r="A637" s="453" t="s">
        <v>806</v>
      </c>
      <c r="B637" s="225" t="s">
        <v>895</v>
      </c>
      <c r="C637" s="217" t="s">
        <v>896</v>
      </c>
      <c r="D637" s="7">
        <v>331</v>
      </c>
      <c r="E637" s="270" t="s">
        <v>906</v>
      </c>
      <c r="F637" s="270" t="s">
        <v>907</v>
      </c>
      <c r="G637" s="236">
        <v>44</v>
      </c>
      <c r="H637" s="236" t="s">
        <v>31</v>
      </c>
      <c r="I637" s="236">
        <v>30</v>
      </c>
      <c r="J637" s="8">
        <v>10</v>
      </c>
      <c r="K637" s="826">
        <f t="shared" si="20"/>
        <v>33000000</v>
      </c>
      <c r="L637" s="860">
        <v>33000000</v>
      </c>
      <c r="M637" s="861">
        <v>0</v>
      </c>
      <c r="N637" s="861">
        <v>0</v>
      </c>
      <c r="O637" s="76"/>
      <c r="P637" s="861">
        <v>0</v>
      </c>
      <c r="Q637" s="76"/>
      <c r="R637" s="76"/>
      <c r="S637" s="862">
        <v>0</v>
      </c>
      <c r="T637" s="463">
        <v>1</v>
      </c>
      <c r="U637" s="510" t="s">
        <v>1717</v>
      </c>
      <c r="V637" s="810" t="s">
        <v>1217</v>
      </c>
      <c r="W637" s="513">
        <v>10</v>
      </c>
      <c r="X637" s="780">
        <v>43101</v>
      </c>
      <c r="Y637" s="780">
        <v>43465</v>
      </c>
      <c r="Z637" s="693">
        <v>33000000</v>
      </c>
      <c r="AA637" s="715" t="s">
        <v>541</v>
      </c>
    </row>
    <row r="638" spans="1:27" ht="63" customHeight="1" x14ac:dyDescent="0.25">
      <c r="A638" s="269" t="s">
        <v>806</v>
      </c>
      <c r="B638" s="231" t="s">
        <v>895</v>
      </c>
      <c r="C638" s="265" t="s">
        <v>896</v>
      </c>
      <c r="D638" s="58">
        <v>332</v>
      </c>
      <c r="E638" s="129" t="s">
        <v>908</v>
      </c>
      <c r="F638" s="129" t="s">
        <v>882</v>
      </c>
      <c r="G638" s="647">
        <v>0</v>
      </c>
      <c r="H638" s="647" t="s">
        <v>31</v>
      </c>
      <c r="I638" s="647">
        <v>1</v>
      </c>
      <c r="J638" s="59">
        <v>0.25</v>
      </c>
      <c r="K638" s="823">
        <f t="shared" si="20"/>
        <v>0</v>
      </c>
      <c r="L638" s="847">
        <v>0</v>
      </c>
      <c r="M638" s="848">
        <v>0</v>
      </c>
      <c r="N638" s="848">
        <v>0</v>
      </c>
      <c r="O638" s="86"/>
      <c r="P638" s="848">
        <v>0</v>
      </c>
      <c r="Q638" s="86"/>
      <c r="R638" s="86"/>
      <c r="S638" s="849">
        <v>0</v>
      </c>
      <c r="T638" s="504">
        <v>1</v>
      </c>
      <c r="U638" s="776" t="s">
        <v>1718</v>
      </c>
      <c r="V638" s="776" t="s">
        <v>59</v>
      </c>
      <c r="W638" s="528">
        <v>100</v>
      </c>
      <c r="X638" s="778">
        <v>43101</v>
      </c>
      <c r="Y638" s="778">
        <v>43465</v>
      </c>
      <c r="Z638" s="695">
        <v>0</v>
      </c>
      <c r="AA638" s="696" t="s">
        <v>541</v>
      </c>
    </row>
    <row r="639" spans="1:27" ht="63" customHeight="1" x14ac:dyDescent="0.25">
      <c r="A639" s="255" t="s">
        <v>806</v>
      </c>
      <c r="B639" s="232" t="s">
        <v>895</v>
      </c>
      <c r="C639" s="257" t="s">
        <v>896</v>
      </c>
      <c r="D639" s="20">
        <v>332</v>
      </c>
      <c r="E639" s="128" t="s">
        <v>908</v>
      </c>
      <c r="F639" s="128" t="s">
        <v>882</v>
      </c>
      <c r="G639" s="237">
        <v>0</v>
      </c>
      <c r="H639" s="237" t="s">
        <v>31</v>
      </c>
      <c r="I639" s="237">
        <v>1</v>
      </c>
      <c r="J639" s="21">
        <v>0.25</v>
      </c>
      <c r="K639" s="821">
        <f t="shared" si="20"/>
        <v>0</v>
      </c>
      <c r="L639" s="840">
        <v>0</v>
      </c>
      <c r="M639" s="841">
        <v>0</v>
      </c>
      <c r="N639" s="841">
        <v>0</v>
      </c>
      <c r="O639" s="51"/>
      <c r="P639" s="841">
        <v>0</v>
      </c>
      <c r="Q639" s="51"/>
      <c r="R639" s="51"/>
      <c r="S639" s="842">
        <v>0</v>
      </c>
      <c r="T639" s="527">
        <v>2</v>
      </c>
      <c r="U639" s="777" t="s">
        <v>1719</v>
      </c>
      <c r="V639" s="516" t="s">
        <v>59</v>
      </c>
      <c r="W639" s="488">
        <v>100</v>
      </c>
      <c r="X639" s="752">
        <v>43101</v>
      </c>
      <c r="Y639" s="752">
        <v>43465</v>
      </c>
      <c r="Z639" s="698">
        <v>0</v>
      </c>
      <c r="AA639" s="699" t="s">
        <v>541</v>
      </c>
    </row>
    <row r="640" spans="1:27" ht="63" customHeight="1" thickBot="1" x14ac:dyDescent="0.3">
      <c r="A640" s="267" t="s">
        <v>806</v>
      </c>
      <c r="B640" s="233" t="s">
        <v>895</v>
      </c>
      <c r="C640" s="268" t="s">
        <v>896</v>
      </c>
      <c r="D640" s="30">
        <v>332</v>
      </c>
      <c r="E640" s="590" t="s">
        <v>908</v>
      </c>
      <c r="F640" s="590" t="s">
        <v>882</v>
      </c>
      <c r="G640" s="649">
        <v>0</v>
      </c>
      <c r="H640" s="649" t="s">
        <v>31</v>
      </c>
      <c r="I640" s="649">
        <v>1</v>
      </c>
      <c r="J640" s="31">
        <v>0.25</v>
      </c>
      <c r="K640" s="824">
        <f t="shared" si="20"/>
        <v>0</v>
      </c>
      <c r="L640" s="852">
        <v>0</v>
      </c>
      <c r="M640" s="853">
        <v>0</v>
      </c>
      <c r="N640" s="853">
        <v>0</v>
      </c>
      <c r="O640" s="84"/>
      <c r="P640" s="853">
        <v>0</v>
      </c>
      <c r="Q640" s="84"/>
      <c r="R640" s="84"/>
      <c r="S640" s="855">
        <v>0</v>
      </c>
      <c r="T640" s="483">
        <v>3</v>
      </c>
      <c r="U640" s="790" t="s">
        <v>1277</v>
      </c>
      <c r="V640" s="482" t="s">
        <v>59</v>
      </c>
      <c r="W640" s="713">
        <v>100</v>
      </c>
      <c r="X640" s="714">
        <v>43101</v>
      </c>
      <c r="Y640" s="714">
        <v>43465</v>
      </c>
      <c r="Z640" s="702">
        <v>0</v>
      </c>
      <c r="AA640" s="703" t="s">
        <v>541</v>
      </c>
    </row>
    <row r="641" spans="1:27" ht="63" customHeight="1" thickBot="1" x14ac:dyDescent="0.3">
      <c r="A641" s="453" t="s">
        <v>806</v>
      </c>
      <c r="B641" s="225" t="s">
        <v>895</v>
      </c>
      <c r="C641" s="217" t="s">
        <v>896</v>
      </c>
      <c r="D641" s="7">
        <v>333</v>
      </c>
      <c r="E641" s="270" t="s">
        <v>909</v>
      </c>
      <c r="F641" s="270" t="s">
        <v>910</v>
      </c>
      <c r="G641" s="236">
        <v>0</v>
      </c>
      <c r="H641" s="236" t="s">
        <v>31</v>
      </c>
      <c r="I641" s="236">
        <v>4</v>
      </c>
      <c r="J641" s="8">
        <v>1</v>
      </c>
      <c r="K641" s="826">
        <f t="shared" si="20"/>
        <v>0</v>
      </c>
      <c r="L641" s="860">
        <v>0</v>
      </c>
      <c r="M641" s="861">
        <v>0</v>
      </c>
      <c r="N641" s="861">
        <v>0</v>
      </c>
      <c r="O641" s="76"/>
      <c r="P641" s="861">
        <v>0</v>
      </c>
      <c r="Q641" s="76"/>
      <c r="R641" s="76"/>
      <c r="S641" s="862">
        <v>0</v>
      </c>
      <c r="T641" s="463">
        <v>1</v>
      </c>
      <c r="U641" s="546" t="s">
        <v>911</v>
      </c>
      <c r="V641" s="810" t="s">
        <v>1150</v>
      </c>
      <c r="W641" s="513">
        <v>2</v>
      </c>
      <c r="X641" s="780">
        <v>43101</v>
      </c>
      <c r="Y641" s="780">
        <v>43465</v>
      </c>
      <c r="Z641" s="693">
        <v>0</v>
      </c>
      <c r="AA641" s="715" t="s">
        <v>541</v>
      </c>
    </row>
    <row r="642" spans="1:27" ht="87.75" customHeight="1" x14ac:dyDescent="0.25">
      <c r="A642" s="269" t="s">
        <v>806</v>
      </c>
      <c r="B642" s="231" t="s">
        <v>895</v>
      </c>
      <c r="C642" s="265" t="s">
        <v>896</v>
      </c>
      <c r="D642" s="58">
        <v>334</v>
      </c>
      <c r="E642" s="129" t="s">
        <v>912</v>
      </c>
      <c r="F642" s="129" t="s">
        <v>913</v>
      </c>
      <c r="G642" s="588">
        <v>100</v>
      </c>
      <c r="H642" s="647" t="s">
        <v>35</v>
      </c>
      <c r="I642" s="588">
        <v>100</v>
      </c>
      <c r="J642" s="59">
        <v>100</v>
      </c>
      <c r="K642" s="823">
        <f t="shared" si="20"/>
        <v>41500000</v>
      </c>
      <c r="L642" s="847">
        <v>31500000</v>
      </c>
      <c r="M642" s="848">
        <v>10000000</v>
      </c>
      <c r="N642" s="848">
        <v>0</v>
      </c>
      <c r="O642" s="86"/>
      <c r="P642" s="848">
        <v>0</v>
      </c>
      <c r="Q642" s="86"/>
      <c r="R642" s="86"/>
      <c r="S642" s="849">
        <v>0</v>
      </c>
      <c r="T642" s="504"/>
      <c r="U642" s="484" t="s">
        <v>1720</v>
      </c>
      <c r="V642" s="485" t="s">
        <v>59</v>
      </c>
      <c r="W642" s="726">
        <v>100</v>
      </c>
      <c r="X642" s="712">
        <v>43101</v>
      </c>
      <c r="Y642" s="751">
        <v>43462</v>
      </c>
      <c r="Z642" s="695">
        <v>19250000</v>
      </c>
      <c r="AA642" s="696" t="s">
        <v>431</v>
      </c>
    </row>
    <row r="643" spans="1:27" ht="63" customHeight="1" x14ac:dyDescent="0.25">
      <c r="A643" s="255" t="s">
        <v>806</v>
      </c>
      <c r="B643" s="232" t="s">
        <v>895</v>
      </c>
      <c r="C643" s="257" t="s">
        <v>896</v>
      </c>
      <c r="D643" s="20">
        <v>334</v>
      </c>
      <c r="E643" s="128" t="s">
        <v>912</v>
      </c>
      <c r="F643" s="128" t="s">
        <v>913</v>
      </c>
      <c r="G643" s="584">
        <v>100</v>
      </c>
      <c r="H643" s="237" t="s">
        <v>35</v>
      </c>
      <c r="I643" s="584">
        <v>100</v>
      </c>
      <c r="J643" s="21">
        <v>100</v>
      </c>
      <c r="K643" s="821">
        <f t="shared" si="20"/>
        <v>0</v>
      </c>
      <c r="L643" s="840">
        <v>0</v>
      </c>
      <c r="M643" s="841">
        <v>0</v>
      </c>
      <c r="N643" s="841">
        <v>0</v>
      </c>
      <c r="O643" s="51"/>
      <c r="P643" s="841">
        <v>0</v>
      </c>
      <c r="Q643" s="51"/>
      <c r="R643" s="51"/>
      <c r="S643" s="842">
        <v>0</v>
      </c>
      <c r="T643" s="480"/>
      <c r="U643" s="487" t="s">
        <v>1720</v>
      </c>
      <c r="V643" s="479" t="s">
        <v>59</v>
      </c>
      <c r="W643" s="488">
        <v>100</v>
      </c>
      <c r="X643" s="697">
        <v>43101</v>
      </c>
      <c r="Y643" s="751">
        <v>43462</v>
      </c>
      <c r="Z643" s="698">
        <v>19250000</v>
      </c>
      <c r="AA643" s="699" t="s">
        <v>431</v>
      </c>
    </row>
    <row r="644" spans="1:27" ht="63" customHeight="1" thickBot="1" x14ac:dyDescent="0.3">
      <c r="A644" s="267" t="s">
        <v>806</v>
      </c>
      <c r="B644" s="233" t="s">
        <v>895</v>
      </c>
      <c r="C644" s="268" t="s">
        <v>896</v>
      </c>
      <c r="D644" s="30">
        <v>334</v>
      </c>
      <c r="E644" s="590" t="s">
        <v>912</v>
      </c>
      <c r="F644" s="590" t="s">
        <v>913</v>
      </c>
      <c r="G644" s="589">
        <v>100</v>
      </c>
      <c r="H644" s="649" t="s">
        <v>35</v>
      </c>
      <c r="I644" s="589">
        <v>100</v>
      </c>
      <c r="J644" s="31">
        <v>100</v>
      </c>
      <c r="K644" s="824">
        <f t="shared" si="20"/>
        <v>0</v>
      </c>
      <c r="L644" s="852">
        <v>0</v>
      </c>
      <c r="M644" s="853">
        <v>0</v>
      </c>
      <c r="N644" s="853">
        <v>0</v>
      </c>
      <c r="O644" s="84"/>
      <c r="P644" s="853">
        <v>0</v>
      </c>
      <c r="Q644" s="84"/>
      <c r="R644" s="84"/>
      <c r="S644" s="855">
        <v>0</v>
      </c>
      <c r="T644" s="505"/>
      <c r="U644" s="553" t="s">
        <v>1721</v>
      </c>
      <c r="V644" s="482" t="s">
        <v>1150</v>
      </c>
      <c r="W644" s="713">
        <v>1</v>
      </c>
      <c r="X644" s="714">
        <v>43101</v>
      </c>
      <c r="Y644" s="750">
        <v>43462</v>
      </c>
      <c r="Z644" s="702">
        <v>3000000</v>
      </c>
      <c r="AA644" s="703" t="s">
        <v>431</v>
      </c>
    </row>
    <row r="645" spans="1:27" ht="63" customHeight="1" thickBot="1" x14ac:dyDescent="0.3">
      <c r="A645" s="948" t="s">
        <v>806</v>
      </c>
      <c r="B645" s="261" t="s">
        <v>914</v>
      </c>
      <c r="C645" s="261" t="s">
        <v>915</v>
      </c>
      <c r="D645" s="97">
        <v>335</v>
      </c>
      <c r="E645" s="653" t="s">
        <v>916</v>
      </c>
      <c r="F645" s="653" t="s">
        <v>917</v>
      </c>
      <c r="G645" s="653">
        <v>0</v>
      </c>
      <c r="H645" s="653" t="s">
        <v>31</v>
      </c>
      <c r="I645" s="653">
        <v>1</v>
      </c>
      <c r="J645" s="111">
        <v>0.25</v>
      </c>
      <c r="K645" s="949">
        <f t="shared" si="20"/>
        <v>0</v>
      </c>
      <c r="L645" s="950">
        <v>0</v>
      </c>
      <c r="M645" s="951">
        <v>0</v>
      </c>
      <c r="N645" s="951">
        <v>0</v>
      </c>
      <c r="O645" s="952"/>
      <c r="P645" s="951">
        <v>0</v>
      </c>
      <c r="Q645" s="952"/>
      <c r="R645" s="952"/>
      <c r="S645" s="953">
        <v>0</v>
      </c>
      <c r="T645" s="540"/>
      <c r="U645" s="559"/>
      <c r="V645" s="560"/>
      <c r="W645" s="716"/>
      <c r="X645" s="717"/>
      <c r="Y645" s="717"/>
      <c r="Z645" s="718"/>
      <c r="AA645" s="719" t="s">
        <v>275</v>
      </c>
    </row>
    <row r="646" spans="1:27" ht="63" customHeight="1" thickBot="1" x14ac:dyDescent="0.3">
      <c r="A646" s="967" t="s">
        <v>806</v>
      </c>
      <c r="B646" s="253" t="s">
        <v>914</v>
      </c>
      <c r="C646" s="253" t="s">
        <v>915</v>
      </c>
      <c r="D646" s="7">
        <v>336</v>
      </c>
      <c r="E646" s="270" t="s">
        <v>918</v>
      </c>
      <c r="F646" s="270" t="s">
        <v>919</v>
      </c>
      <c r="G646" s="270">
        <v>0</v>
      </c>
      <c r="H646" s="270" t="s">
        <v>31</v>
      </c>
      <c r="I646" s="270">
        <v>1</v>
      </c>
      <c r="J646" s="14">
        <v>0.1</v>
      </c>
      <c r="K646" s="827">
        <f t="shared" si="20"/>
        <v>0</v>
      </c>
      <c r="L646" s="863">
        <v>0</v>
      </c>
      <c r="M646" s="864">
        <v>0</v>
      </c>
      <c r="N646" s="864">
        <v>0</v>
      </c>
      <c r="O646" s="50"/>
      <c r="P646" s="864">
        <v>0</v>
      </c>
      <c r="Q646" s="50"/>
      <c r="R646" s="50"/>
      <c r="S646" s="865">
        <v>0</v>
      </c>
      <c r="T646" s="463"/>
      <c r="U646" s="510"/>
      <c r="V646" s="510"/>
      <c r="W646" s="691"/>
      <c r="X646" s="791"/>
      <c r="Y646" s="791"/>
      <c r="Z646" s="693"/>
      <c r="AA646" s="715" t="s">
        <v>275</v>
      </c>
    </row>
    <row r="647" spans="1:27" ht="63" customHeight="1" thickBot="1" x14ac:dyDescent="0.3">
      <c r="A647" s="455" t="s">
        <v>806</v>
      </c>
      <c r="B647" s="451" t="s">
        <v>914</v>
      </c>
      <c r="C647" s="451" t="s">
        <v>915</v>
      </c>
      <c r="D647" s="374">
        <v>337</v>
      </c>
      <c r="E647" s="594" t="s">
        <v>920</v>
      </c>
      <c r="F647" s="594" t="s">
        <v>921</v>
      </c>
      <c r="G647" s="594">
        <v>3</v>
      </c>
      <c r="H647" s="594" t="s">
        <v>35</v>
      </c>
      <c r="I647" s="594">
        <v>3</v>
      </c>
      <c r="J647" s="8">
        <v>3</v>
      </c>
      <c r="K647" s="826">
        <f t="shared" si="20"/>
        <v>0</v>
      </c>
      <c r="L647" s="860">
        <v>0</v>
      </c>
      <c r="M647" s="861">
        <v>0</v>
      </c>
      <c r="N647" s="861">
        <v>0</v>
      </c>
      <c r="O647" s="76"/>
      <c r="P647" s="861">
        <v>0</v>
      </c>
      <c r="Q647" s="76"/>
      <c r="R647" s="76"/>
      <c r="S647" s="862">
        <v>0</v>
      </c>
      <c r="T647" s="495"/>
      <c r="U647" s="506"/>
      <c r="V647" s="507"/>
      <c r="W647" s="720"/>
      <c r="X647" s="721"/>
      <c r="Y647" s="721"/>
      <c r="Z647" s="722"/>
      <c r="AA647" s="723" t="s">
        <v>275</v>
      </c>
    </row>
    <row r="648" spans="1:27" ht="63" customHeight="1" x14ac:dyDescent="0.25">
      <c r="A648" s="263" t="s">
        <v>806</v>
      </c>
      <c r="B648" s="264" t="s">
        <v>914</v>
      </c>
      <c r="C648" s="264" t="s">
        <v>915</v>
      </c>
      <c r="D648" s="58">
        <v>338</v>
      </c>
      <c r="E648" s="129" t="s">
        <v>922</v>
      </c>
      <c r="F648" s="129" t="s">
        <v>923</v>
      </c>
      <c r="G648" s="129">
        <v>1</v>
      </c>
      <c r="H648" s="129" t="s">
        <v>35</v>
      </c>
      <c r="I648" s="129">
        <v>1</v>
      </c>
      <c r="J648" s="59">
        <v>1</v>
      </c>
      <c r="K648" s="823">
        <f t="shared" si="20"/>
        <v>0</v>
      </c>
      <c r="L648" s="847">
        <v>0</v>
      </c>
      <c r="M648" s="848">
        <v>0</v>
      </c>
      <c r="N648" s="848">
        <v>0</v>
      </c>
      <c r="O648" s="875"/>
      <c r="P648" s="848">
        <v>0</v>
      </c>
      <c r="Q648" s="875"/>
      <c r="R648" s="875"/>
      <c r="S648" s="849">
        <v>0</v>
      </c>
      <c r="T648" s="504"/>
      <c r="U648" s="544"/>
      <c r="V648" s="544"/>
      <c r="W648" s="486"/>
      <c r="X648" s="712"/>
      <c r="Y648" s="712"/>
      <c r="Z648" s="695"/>
      <c r="AA648" s="696" t="s">
        <v>275</v>
      </c>
    </row>
    <row r="649" spans="1:27" ht="63" customHeight="1" thickBot="1" x14ac:dyDescent="0.3">
      <c r="A649" s="274" t="s">
        <v>806</v>
      </c>
      <c r="B649" s="278" t="s">
        <v>914</v>
      </c>
      <c r="C649" s="278" t="s">
        <v>915</v>
      </c>
      <c r="D649" s="30">
        <v>338</v>
      </c>
      <c r="E649" s="590" t="s">
        <v>922</v>
      </c>
      <c r="F649" s="590" t="s">
        <v>923</v>
      </c>
      <c r="G649" s="590">
        <v>1</v>
      </c>
      <c r="H649" s="590" t="s">
        <v>35</v>
      </c>
      <c r="I649" s="590">
        <v>1</v>
      </c>
      <c r="J649" s="31">
        <v>1</v>
      </c>
      <c r="K649" s="824">
        <f t="shared" si="20"/>
        <v>0</v>
      </c>
      <c r="L649" s="852">
        <v>0</v>
      </c>
      <c r="M649" s="853">
        <v>0</v>
      </c>
      <c r="N649" s="853">
        <v>0</v>
      </c>
      <c r="O649" s="84"/>
      <c r="P649" s="853">
        <v>0</v>
      </c>
      <c r="Q649" s="84"/>
      <c r="R649" s="84"/>
      <c r="S649" s="855">
        <v>0</v>
      </c>
      <c r="T649" s="505">
        <v>1</v>
      </c>
      <c r="U649" s="553" t="s">
        <v>924</v>
      </c>
      <c r="V649" s="482" t="s">
        <v>1150</v>
      </c>
      <c r="W649" s="713">
        <v>1</v>
      </c>
      <c r="X649" s="714">
        <v>43101</v>
      </c>
      <c r="Y649" s="714">
        <v>43465</v>
      </c>
      <c r="Z649" s="702">
        <v>0</v>
      </c>
      <c r="AA649" s="703" t="s">
        <v>275</v>
      </c>
    </row>
    <row r="650" spans="1:27" ht="63" customHeight="1" thickBot="1" x14ac:dyDescent="0.3">
      <c r="A650" s="967" t="s">
        <v>806</v>
      </c>
      <c r="B650" s="253" t="s">
        <v>914</v>
      </c>
      <c r="C650" s="253" t="s">
        <v>915</v>
      </c>
      <c r="D650" s="7">
        <v>339</v>
      </c>
      <c r="E650" s="270" t="s">
        <v>925</v>
      </c>
      <c r="F650" s="270" t="s">
        <v>926</v>
      </c>
      <c r="G650" s="270">
        <v>0</v>
      </c>
      <c r="H650" s="270" t="s">
        <v>31</v>
      </c>
      <c r="I650" s="270">
        <v>1</v>
      </c>
      <c r="J650" s="8"/>
      <c r="K650" s="826">
        <f t="shared" si="20"/>
        <v>0</v>
      </c>
      <c r="L650" s="860">
        <v>0</v>
      </c>
      <c r="M650" s="861">
        <v>0</v>
      </c>
      <c r="N650" s="861">
        <v>0</v>
      </c>
      <c r="O650" s="76"/>
      <c r="P650" s="861">
        <v>0</v>
      </c>
      <c r="Q650" s="76"/>
      <c r="R650" s="76"/>
      <c r="S650" s="862">
        <v>0</v>
      </c>
      <c r="T650" s="463">
        <v>1</v>
      </c>
      <c r="U650" s="510" t="s">
        <v>1722</v>
      </c>
      <c r="V650" s="503" t="s">
        <v>59</v>
      </c>
      <c r="W650" s="691">
        <v>50</v>
      </c>
      <c r="X650" s="692">
        <v>43101</v>
      </c>
      <c r="Y650" s="692">
        <v>43465</v>
      </c>
      <c r="Z650" s="693">
        <v>0</v>
      </c>
      <c r="AA650" s="715" t="s">
        <v>275</v>
      </c>
    </row>
    <row r="651" spans="1:27" ht="63" customHeight="1" thickBot="1" x14ac:dyDescent="0.3">
      <c r="A651" s="251" t="s">
        <v>806</v>
      </c>
      <c r="B651" s="252" t="s">
        <v>914</v>
      </c>
      <c r="C651" s="252" t="s">
        <v>915</v>
      </c>
      <c r="D651" s="13">
        <v>340</v>
      </c>
      <c r="E651" s="89" t="s">
        <v>927</v>
      </c>
      <c r="F651" s="89" t="s">
        <v>928</v>
      </c>
      <c r="G651" s="89">
        <v>0</v>
      </c>
      <c r="H651" s="89" t="s">
        <v>31</v>
      </c>
      <c r="I651" s="89">
        <v>4</v>
      </c>
      <c r="J651" s="14">
        <v>1</v>
      </c>
      <c r="K651" s="827">
        <f t="shared" si="20"/>
        <v>0</v>
      </c>
      <c r="L651" s="863">
        <v>0</v>
      </c>
      <c r="M651" s="864">
        <v>0</v>
      </c>
      <c r="N651" s="864">
        <v>0</v>
      </c>
      <c r="O651" s="50"/>
      <c r="P651" s="864">
        <v>0</v>
      </c>
      <c r="Q651" s="50"/>
      <c r="R651" s="50"/>
      <c r="S651" s="865">
        <v>0</v>
      </c>
      <c r="T651" s="490">
        <v>1</v>
      </c>
      <c r="U651" s="549" t="s">
        <v>929</v>
      </c>
      <c r="V651" s="549" t="s">
        <v>1218</v>
      </c>
      <c r="W651" s="689">
        <v>20</v>
      </c>
      <c r="X651" s="688">
        <v>43101</v>
      </c>
      <c r="Y651" s="688">
        <v>43465</v>
      </c>
      <c r="Z651" s="690">
        <v>0</v>
      </c>
      <c r="AA651" s="248" t="s">
        <v>275</v>
      </c>
    </row>
    <row r="652" spans="1:27" ht="63" customHeight="1" x14ac:dyDescent="0.25">
      <c r="A652" s="968" t="s">
        <v>806</v>
      </c>
      <c r="B652" s="254" t="s">
        <v>914</v>
      </c>
      <c r="C652" s="254" t="s">
        <v>915</v>
      </c>
      <c r="D652" s="39">
        <v>341</v>
      </c>
      <c r="E652" s="220" t="s">
        <v>930</v>
      </c>
      <c r="F652" s="220" t="s">
        <v>931</v>
      </c>
      <c r="G652" s="242">
        <v>2100</v>
      </c>
      <c r="H652" s="242" t="s">
        <v>31</v>
      </c>
      <c r="I652" s="242">
        <v>6300</v>
      </c>
      <c r="J652" s="40">
        <v>1184</v>
      </c>
      <c r="K652" s="825">
        <f t="shared" si="20"/>
        <v>266000000</v>
      </c>
      <c r="L652" s="856">
        <v>247800110</v>
      </c>
      <c r="M652" s="857">
        <v>18199890</v>
      </c>
      <c r="N652" s="857">
        <v>0</v>
      </c>
      <c r="O652" s="858"/>
      <c r="P652" s="857">
        <v>0</v>
      </c>
      <c r="Q652" s="858"/>
      <c r="R652" s="858"/>
      <c r="S652" s="859">
        <v>0</v>
      </c>
      <c r="T652" s="522"/>
      <c r="U652" s="523" t="s">
        <v>1723</v>
      </c>
      <c r="V652" s="501" t="s">
        <v>1150</v>
      </c>
      <c r="W652" s="794">
        <v>210</v>
      </c>
      <c r="X652" s="705">
        <v>43101</v>
      </c>
      <c r="Y652" s="744">
        <v>43465</v>
      </c>
      <c r="Z652" s="706">
        <v>266000000</v>
      </c>
      <c r="AA652" s="707" t="s">
        <v>431</v>
      </c>
    </row>
    <row r="653" spans="1:27" ht="63" customHeight="1" x14ac:dyDescent="0.25">
      <c r="A653" s="255" t="s">
        <v>806</v>
      </c>
      <c r="B653" s="256" t="s">
        <v>914</v>
      </c>
      <c r="C653" s="256" t="s">
        <v>915</v>
      </c>
      <c r="D653" s="20">
        <v>342</v>
      </c>
      <c r="E653" s="128" t="s">
        <v>1724</v>
      </c>
      <c r="F653" s="128" t="s">
        <v>834</v>
      </c>
      <c r="G653" s="237">
        <v>0</v>
      </c>
      <c r="H653" s="237" t="s">
        <v>31</v>
      </c>
      <c r="I653" s="237">
        <v>80</v>
      </c>
      <c r="J653" s="21">
        <v>20</v>
      </c>
      <c r="K653" s="821">
        <f t="shared" ref="K653:K683" si="21">+L653+M653+N653+O653+P653+Q653+R653+S653</f>
        <v>18200000</v>
      </c>
      <c r="L653" s="840">
        <v>10144832</v>
      </c>
      <c r="M653" s="841">
        <v>8055168</v>
      </c>
      <c r="N653" s="841">
        <v>0</v>
      </c>
      <c r="O653" s="843"/>
      <c r="P653" s="841">
        <v>0</v>
      </c>
      <c r="Q653" s="843"/>
      <c r="R653" s="843"/>
      <c r="S653" s="842">
        <v>0</v>
      </c>
      <c r="T653" s="478"/>
      <c r="U653" s="487" t="s">
        <v>1413</v>
      </c>
      <c r="V653" s="479" t="s">
        <v>59</v>
      </c>
      <c r="W653" s="488">
        <v>100</v>
      </c>
      <c r="X653" s="697">
        <v>43101</v>
      </c>
      <c r="Y653" s="751">
        <v>43462</v>
      </c>
      <c r="Z653" s="698">
        <v>10200000</v>
      </c>
      <c r="AA653" s="707" t="s">
        <v>431</v>
      </c>
    </row>
    <row r="654" spans="1:27" ht="63" customHeight="1" thickBot="1" x14ac:dyDescent="0.3">
      <c r="A654" s="258" t="s">
        <v>806</v>
      </c>
      <c r="B654" s="249" t="s">
        <v>914</v>
      </c>
      <c r="C654" s="249" t="s">
        <v>915</v>
      </c>
      <c r="D654" s="44">
        <v>342</v>
      </c>
      <c r="E654" s="277" t="s">
        <v>1724</v>
      </c>
      <c r="F654" s="277" t="s">
        <v>834</v>
      </c>
      <c r="G654" s="243">
        <v>0</v>
      </c>
      <c r="H654" s="243" t="s">
        <v>31</v>
      </c>
      <c r="I654" s="243">
        <v>80</v>
      </c>
      <c r="J654" s="45">
        <v>20</v>
      </c>
      <c r="K654" s="822">
        <f t="shared" si="21"/>
        <v>0</v>
      </c>
      <c r="L654" s="844">
        <v>0</v>
      </c>
      <c r="M654" s="845">
        <v>0</v>
      </c>
      <c r="N654" s="845">
        <v>0</v>
      </c>
      <c r="O654" s="46"/>
      <c r="P654" s="845">
        <v>0</v>
      </c>
      <c r="Q654" s="46"/>
      <c r="R654" s="46"/>
      <c r="S654" s="846">
        <v>0</v>
      </c>
      <c r="T654" s="498"/>
      <c r="U654" s="787" t="s">
        <v>1725</v>
      </c>
      <c r="V654" s="708" t="s">
        <v>59</v>
      </c>
      <c r="W654" s="709">
        <v>100</v>
      </c>
      <c r="X654" s="710">
        <v>43101</v>
      </c>
      <c r="Y654" s="751">
        <v>43462</v>
      </c>
      <c r="Z654" s="711">
        <v>8000000</v>
      </c>
      <c r="AA654" s="715" t="s">
        <v>431</v>
      </c>
    </row>
    <row r="655" spans="1:27" s="281" customFormat="1" ht="63" customHeight="1" x14ac:dyDescent="0.25">
      <c r="A655" s="284" t="s">
        <v>932</v>
      </c>
      <c r="B655" s="285" t="s">
        <v>933</v>
      </c>
      <c r="C655" s="286" t="s">
        <v>934</v>
      </c>
      <c r="D655" s="58">
        <v>343</v>
      </c>
      <c r="E655" s="656" t="s">
        <v>935</v>
      </c>
      <c r="F655" s="656" t="s">
        <v>936</v>
      </c>
      <c r="G655" s="647">
        <v>0</v>
      </c>
      <c r="H655" s="647" t="s">
        <v>31</v>
      </c>
      <c r="I655" s="647">
        <v>1</v>
      </c>
      <c r="J655" s="59" t="s">
        <v>937</v>
      </c>
      <c r="K655" s="823">
        <f t="shared" si="21"/>
        <v>100000000</v>
      </c>
      <c r="L655" s="847">
        <v>100000000</v>
      </c>
      <c r="M655" s="848">
        <v>0</v>
      </c>
      <c r="N655" s="848">
        <v>0</v>
      </c>
      <c r="O655" s="875"/>
      <c r="P655" s="848">
        <v>0</v>
      </c>
      <c r="Q655" s="875"/>
      <c r="R655" s="875"/>
      <c r="S655" s="849">
        <v>0</v>
      </c>
      <c r="T655" s="504">
        <v>1</v>
      </c>
      <c r="U655" s="485" t="s">
        <v>1726</v>
      </c>
      <c r="V655" s="485" t="s">
        <v>59</v>
      </c>
      <c r="W655" s="486">
        <v>100</v>
      </c>
      <c r="X655" s="694">
        <v>43101</v>
      </c>
      <c r="Y655" s="694">
        <v>43465</v>
      </c>
      <c r="Z655" s="695">
        <v>0</v>
      </c>
      <c r="AA655" s="696" t="s">
        <v>938</v>
      </c>
    </row>
    <row r="656" spans="1:27" s="281" customFormat="1" ht="63" customHeight="1" x14ac:dyDescent="0.25">
      <c r="A656" s="300" t="s">
        <v>932</v>
      </c>
      <c r="B656" s="279" t="s">
        <v>933</v>
      </c>
      <c r="C656" s="280" t="s">
        <v>934</v>
      </c>
      <c r="D656" s="20">
        <v>343</v>
      </c>
      <c r="E656" s="657" t="s">
        <v>935</v>
      </c>
      <c r="F656" s="657" t="s">
        <v>936</v>
      </c>
      <c r="G656" s="237">
        <v>0</v>
      </c>
      <c r="H656" s="237" t="s">
        <v>31</v>
      </c>
      <c r="I656" s="237">
        <v>1</v>
      </c>
      <c r="J656" s="21" t="s">
        <v>937</v>
      </c>
      <c r="K656" s="821">
        <f t="shared" si="21"/>
        <v>0</v>
      </c>
      <c r="L656" s="840">
        <v>0</v>
      </c>
      <c r="M656" s="841">
        <v>0</v>
      </c>
      <c r="N656" s="841">
        <v>0</v>
      </c>
      <c r="O656" s="51"/>
      <c r="P656" s="841">
        <v>0</v>
      </c>
      <c r="Q656" s="51"/>
      <c r="R656" s="51"/>
      <c r="S656" s="842">
        <v>0</v>
      </c>
      <c r="T656" s="480">
        <v>2</v>
      </c>
      <c r="U656" s="479" t="s">
        <v>1727</v>
      </c>
      <c r="V656" s="479" t="s">
        <v>59</v>
      </c>
      <c r="W656" s="488">
        <v>100</v>
      </c>
      <c r="X656" s="697">
        <v>43101</v>
      </c>
      <c r="Y656" s="697">
        <v>43465</v>
      </c>
      <c r="Z656" s="698">
        <v>0</v>
      </c>
      <c r="AA656" s="699" t="s">
        <v>938</v>
      </c>
    </row>
    <row r="657" spans="1:27" s="281" customFormat="1" ht="63" customHeight="1" x14ac:dyDescent="0.25">
      <c r="A657" s="300" t="s">
        <v>932</v>
      </c>
      <c r="B657" s="279" t="s">
        <v>933</v>
      </c>
      <c r="C657" s="280" t="s">
        <v>934</v>
      </c>
      <c r="D657" s="20">
        <v>343</v>
      </c>
      <c r="E657" s="657" t="s">
        <v>935</v>
      </c>
      <c r="F657" s="657" t="s">
        <v>936</v>
      </c>
      <c r="G657" s="237">
        <v>0</v>
      </c>
      <c r="H657" s="237" t="s">
        <v>31</v>
      </c>
      <c r="I657" s="237">
        <v>1</v>
      </c>
      <c r="J657" s="21" t="s">
        <v>937</v>
      </c>
      <c r="K657" s="821">
        <f t="shared" si="21"/>
        <v>0</v>
      </c>
      <c r="L657" s="840">
        <v>0</v>
      </c>
      <c r="M657" s="841">
        <v>0</v>
      </c>
      <c r="N657" s="841">
        <v>0</v>
      </c>
      <c r="O657" s="51"/>
      <c r="P657" s="841">
        <v>0</v>
      </c>
      <c r="Q657" s="51"/>
      <c r="R657" s="51"/>
      <c r="S657" s="842">
        <v>0</v>
      </c>
      <c r="T657" s="480">
        <v>3</v>
      </c>
      <c r="U657" s="479" t="s">
        <v>1728</v>
      </c>
      <c r="V657" s="479" t="s">
        <v>1150</v>
      </c>
      <c r="W657" s="488">
        <v>1</v>
      </c>
      <c r="X657" s="697">
        <v>43101</v>
      </c>
      <c r="Y657" s="697">
        <v>43465</v>
      </c>
      <c r="Z657" s="698">
        <v>100000000</v>
      </c>
      <c r="AA657" s="699" t="s">
        <v>938</v>
      </c>
    </row>
    <row r="658" spans="1:27" s="281" customFormat="1" ht="63" customHeight="1" thickBot="1" x14ac:dyDescent="0.3">
      <c r="A658" s="287" t="s">
        <v>932</v>
      </c>
      <c r="B658" s="288" t="s">
        <v>933</v>
      </c>
      <c r="C658" s="289" t="s">
        <v>934</v>
      </c>
      <c r="D658" s="30">
        <v>343</v>
      </c>
      <c r="E658" s="658" t="s">
        <v>935</v>
      </c>
      <c r="F658" s="658" t="s">
        <v>936</v>
      </c>
      <c r="G658" s="649">
        <v>0</v>
      </c>
      <c r="H658" s="649" t="s">
        <v>31</v>
      </c>
      <c r="I658" s="649">
        <v>1</v>
      </c>
      <c r="J658" s="31" t="s">
        <v>937</v>
      </c>
      <c r="K658" s="824">
        <f t="shared" si="21"/>
        <v>0</v>
      </c>
      <c r="L658" s="852">
        <v>0</v>
      </c>
      <c r="M658" s="853">
        <v>0</v>
      </c>
      <c r="N658" s="853">
        <v>0</v>
      </c>
      <c r="O658" s="854"/>
      <c r="P658" s="853">
        <v>0</v>
      </c>
      <c r="Q658" s="854"/>
      <c r="R658" s="854"/>
      <c r="S658" s="855">
        <v>0</v>
      </c>
      <c r="T658" s="505">
        <v>4</v>
      </c>
      <c r="U658" s="482" t="s">
        <v>1729</v>
      </c>
      <c r="V658" s="482" t="s">
        <v>1150</v>
      </c>
      <c r="W658" s="713">
        <v>1</v>
      </c>
      <c r="X658" s="714">
        <v>43101</v>
      </c>
      <c r="Y658" s="714">
        <v>43465</v>
      </c>
      <c r="Z658" s="702">
        <v>0</v>
      </c>
      <c r="AA658" s="703" t="s">
        <v>938</v>
      </c>
    </row>
    <row r="659" spans="1:27" s="281" customFormat="1" ht="63" customHeight="1" thickBot="1" x14ac:dyDescent="0.3">
      <c r="A659" s="456" t="s">
        <v>932</v>
      </c>
      <c r="B659" s="290" t="s">
        <v>933</v>
      </c>
      <c r="C659" s="291" t="s">
        <v>934</v>
      </c>
      <c r="D659" s="7">
        <v>344</v>
      </c>
      <c r="E659" s="659" t="s">
        <v>939</v>
      </c>
      <c r="F659" s="659" t="s">
        <v>940</v>
      </c>
      <c r="G659" s="236">
        <v>0</v>
      </c>
      <c r="H659" s="236" t="s">
        <v>31</v>
      </c>
      <c r="I659" s="236">
        <v>1</v>
      </c>
      <c r="J659" s="8">
        <v>1</v>
      </c>
      <c r="K659" s="826">
        <f t="shared" si="21"/>
        <v>0</v>
      </c>
      <c r="L659" s="860">
        <v>0</v>
      </c>
      <c r="M659" s="861">
        <v>0</v>
      </c>
      <c r="N659" s="861">
        <v>0</v>
      </c>
      <c r="O659" s="877"/>
      <c r="P659" s="861">
        <v>0</v>
      </c>
      <c r="Q659" s="877"/>
      <c r="R659" s="877"/>
      <c r="S659" s="862">
        <v>0</v>
      </c>
      <c r="T659" s="463"/>
      <c r="U659" s="510"/>
      <c r="V659" s="503"/>
      <c r="W659" s="691"/>
      <c r="X659" s="692"/>
      <c r="Y659" s="692"/>
      <c r="Z659" s="693"/>
      <c r="AA659" s="715" t="s">
        <v>938</v>
      </c>
    </row>
    <row r="660" spans="1:27" s="281" customFormat="1" ht="63" customHeight="1" x14ac:dyDescent="0.25">
      <c r="A660" s="284" t="s">
        <v>932</v>
      </c>
      <c r="B660" s="285" t="s">
        <v>933</v>
      </c>
      <c r="C660" s="286" t="s">
        <v>934</v>
      </c>
      <c r="D660" s="58">
        <v>345</v>
      </c>
      <c r="E660" s="656" t="s">
        <v>941</v>
      </c>
      <c r="F660" s="656" t="s">
        <v>942</v>
      </c>
      <c r="G660" s="647">
        <v>0</v>
      </c>
      <c r="H660" s="647" t="s">
        <v>31</v>
      </c>
      <c r="I660" s="647">
        <v>1</v>
      </c>
      <c r="J660" s="59">
        <v>0.4</v>
      </c>
      <c r="K660" s="823">
        <f t="shared" si="21"/>
        <v>44000000</v>
      </c>
      <c r="L660" s="847">
        <v>44000000</v>
      </c>
      <c r="M660" s="848">
        <v>0</v>
      </c>
      <c r="N660" s="848">
        <v>0</v>
      </c>
      <c r="O660" s="86"/>
      <c r="P660" s="848">
        <v>0</v>
      </c>
      <c r="Q660" s="86"/>
      <c r="R660" s="86"/>
      <c r="S660" s="849">
        <v>0</v>
      </c>
      <c r="T660" s="504">
        <v>1</v>
      </c>
      <c r="U660" s="515" t="s">
        <v>1730</v>
      </c>
      <c r="V660" s="485" t="s">
        <v>1251</v>
      </c>
      <c r="W660" s="486">
        <v>1</v>
      </c>
      <c r="X660" s="712">
        <v>43101</v>
      </c>
      <c r="Y660" s="712">
        <v>43465</v>
      </c>
      <c r="Z660" s="695">
        <v>0</v>
      </c>
      <c r="AA660" s="696" t="s">
        <v>938</v>
      </c>
    </row>
    <row r="661" spans="1:27" s="281" customFormat="1" ht="63" customHeight="1" thickBot="1" x14ac:dyDescent="0.3">
      <c r="A661" s="457" t="s">
        <v>932</v>
      </c>
      <c r="B661" s="282" t="s">
        <v>933</v>
      </c>
      <c r="C661" s="283" t="s">
        <v>934</v>
      </c>
      <c r="D661" s="44">
        <v>345</v>
      </c>
      <c r="E661" s="660" t="s">
        <v>941</v>
      </c>
      <c r="F661" s="660" t="s">
        <v>942</v>
      </c>
      <c r="G661" s="243">
        <v>0</v>
      </c>
      <c r="H661" s="243" t="s">
        <v>31</v>
      </c>
      <c r="I661" s="243">
        <v>1</v>
      </c>
      <c r="J661" s="45">
        <v>0.4</v>
      </c>
      <c r="K661" s="822">
        <f t="shared" si="21"/>
        <v>0</v>
      </c>
      <c r="L661" s="844">
        <v>0</v>
      </c>
      <c r="M661" s="845">
        <v>0</v>
      </c>
      <c r="N661" s="845">
        <v>0</v>
      </c>
      <c r="O661" s="46"/>
      <c r="P661" s="845">
        <v>0</v>
      </c>
      <c r="Q661" s="46"/>
      <c r="R661" s="46"/>
      <c r="S661" s="846">
        <v>0</v>
      </c>
      <c r="T661" s="517">
        <v>2</v>
      </c>
      <c r="U661" s="708" t="s">
        <v>1731</v>
      </c>
      <c r="V661" s="708" t="s">
        <v>59</v>
      </c>
      <c r="W661" s="709">
        <v>100</v>
      </c>
      <c r="X661" s="710">
        <v>43101</v>
      </c>
      <c r="Y661" s="710">
        <v>43465</v>
      </c>
      <c r="Z661" s="711">
        <v>44000000</v>
      </c>
      <c r="AA661" s="725" t="s">
        <v>938</v>
      </c>
    </row>
    <row r="662" spans="1:27" s="281" customFormat="1" ht="63" customHeight="1" x14ac:dyDescent="0.25">
      <c r="A662" s="284" t="s">
        <v>932</v>
      </c>
      <c r="B662" s="285" t="s">
        <v>933</v>
      </c>
      <c r="C662" s="286" t="s">
        <v>934</v>
      </c>
      <c r="D662" s="58">
        <v>346</v>
      </c>
      <c r="E662" s="656" t="s">
        <v>943</v>
      </c>
      <c r="F662" s="656" t="s">
        <v>942</v>
      </c>
      <c r="G662" s="647">
        <v>0</v>
      </c>
      <c r="H662" s="647" t="s">
        <v>31</v>
      </c>
      <c r="I662" s="647">
        <v>1</v>
      </c>
      <c r="J662" s="59">
        <v>0.33</v>
      </c>
      <c r="K662" s="823">
        <f t="shared" si="21"/>
        <v>100000000</v>
      </c>
      <c r="L662" s="847">
        <v>100000000</v>
      </c>
      <c r="M662" s="848">
        <v>0</v>
      </c>
      <c r="N662" s="848">
        <v>0</v>
      </c>
      <c r="O662" s="86"/>
      <c r="P662" s="848">
        <v>0</v>
      </c>
      <c r="Q662" s="86"/>
      <c r="R662" s="86"/>
      <c r="S662" s="849">
        <v>0</v>
      </c>
      <c r="T662" s="814">
        <v>1</v>
      </c>
      <c r="U662" s="550" t="s">
        <v>1732</v>
      </c>
      <c r="V662" s="485" t="s">
        <v>59</v>
      </c>
      <c r="W662" s="486">
        <v>100</v>
      </c>
      <c r="X662" s="694">
        <v>43101</v>
      </c>
      <c r="Y662" s="694">
        <v>43465</v>
      </c>
      <c r="Z662" s="695">
        <v>100000000</v>
      </c>
      <c r="AA662" s="696" t="s">
        <v>938</v>
      </c>
    </row>
    <row r="663" spans="1:27" s="281" customFormat="1" ht="63" customHeight="1" x14ac:dyDescent="0.25">
      <c r="A663" s="300" t="s">
        <v>932</v>
      </c>
      <c r="B663" s="279" t="s">
        <v>933</v>
      </c>
      <c r="C663" s="280" t="s">
        <v>934</v>
      </c>
      <c r="D663" s="20">
        <v>346</v>
      </c>
      <c r="E663" s="657" t="s">
        <v>943</v>
      </c>
      <c r="F663" s="657" t="s">
        <v>942</v>
      </c>
      <c r="G663" s="237">
        <v>0</v>
      </c>
      <c r="H663" s="237" t="s">
        <v>31</v>
      </c>
      <c r="I663" s="237">
        <v>1</v>
      </c>
      <c r="J663" s="21">
        <v>0.33</v>
      </c>
      <c r="K663" s="821">
        <f t="shared" si="21"/>
        <v>0</v>
      </c>
      <c r="L663" s="840">
        <v>0</v>
      </c>
      <c r="M663" s="841">
        <v>0</v>
      </c>
      <c r="N663" s="841">
        <v>0</v>
      </c>
      <c r="O663" s="51"/>
      <c r="P663" s="841">
        <v>0</v>
      </c>
      <c r="Q663" s="51"/>
      <c r="R663" s="51"/>
      <c r="S663" s="842">
        <v>0</v>
      </c>
      <c r="T663" s="815">
        <v>2</v>
      </c>
      <c r="U663" s="551" t="s">
        <v>1733</v>
      </c>
      <c r="V663" s="479" t="s">
        <v>59</v>
      </c>
      <c r="W663" s="488">
        <v>100</v>
      </c>
      <c r="X663" s="700">
        <v>43101</v>
      </c>
      <c r="Y663" s="700">
        <v>43465</v>
      </c>
      <c r="Z663" s="698">
        <v>0</v>
      </c>
      <c r="AA663" s="699" t="s">
        <v>938</v>
      </c>
    </row>
    <row r="664" spans="1:27" s="281" customFormat="1" ht="63" customHeight="1" thickBot="1" x14ac:dyDescent="0.3">
      <c r="A664" s="457" t="s">
        <v>932</v>
      </c>
      <c r="B664" s="282" t="s">
        <v>933</v>
      </c>
      <c r="C664" s="283" t="s">
        <v>934</v>
      </c>
      <c r="D664" s="44">
        <v>346</v>
      </c>
      <c r="E664" s="660" t="s">
        <v>943</v>
      </c>
      <c r="F664" s="660" t="s">
        <v>942</v>
      </c>
      <c r="G664" s="243">
        <v>0</v>
      </c>
      <c r="H664" s="243" t="s">
        <v>31</v>
      </c>
      <c r="I664" s="243">
        <v>1</v>
      </c>
      <c r="J664" s="45">
        <v>0.33</v>
      </c>
      <c r="K664" s="822">
        <f t="shared" si="21"/>
        <v>0</v>
      </c>
      <c r="L664" s="844">
        <v>0</v>
      </c>
      <c r="M664" s="845">
        <v>0</v>
      </c>
      <c r="N664" s="845">
        <v>0</v>
      </c>
      <c r="O664" s="46"/>
      <c r="P664" s="845">
        <v>0</v>
      </c>
      <c r="Q664" s="46"/>
      <c r="R664" s="46"/>
      <c r="S664" s="846">
        <v>0</v>
      </c>
      <c r="T664" s="816">
        <v>3</v>
      </c>
      <c r="U664" s="795" t="s">
        <v>1734</v>
      </c>
      <c r="V664" s="708" t="s">
        <v>59</v>
      </c>
      <c r="W664" s="709">
        <v>100</v>
      </c>
      <c r="X664" s="745">
        <v>43101</v>
      </c>
      <c r="Y664" s="745">
        <v>43465</v>
      </c>
      <c r="Z664" s="711">
        <v>0</v>
      </c>
      <c r="AA664" s="725" t="s">
        <v>938</v>
      </c>
    </row>
    <row r="665" spans="1:27" s="281" customFormat="1" ht="36.75" customHeight="1" x14ac:dyDescent="0.25">
      <c r="A665" s="284" t="s">
        <v>932</v>
      </c>
      <c r="B665" s="285" t="s">
        <v>933</v>
      </c>
      <c r="C665" s="299" t="s">
        <v>944</v>
      </c>
      <c r="D665" s="58">
        <v>347</v>
      </c>
      <c r="E665" s="656" t="s">
        <v>1735</v>
      </c>
      <c r="F665" s="656" t="s">
        <v>890</v>
      </c>
      <c r="G665" s="647">
        <v>0</v>
      </c>
      <c r="H665" s="647" t="s">
        <v>31</v>
      </c>
      <c r="I665" s="647">
        <v>1</v>
      </c>
      <c r="J665" s="59">
        <v>0.33</v>
      </c>
      <c r="K665" s="823">
        <f t="shared" si="21"/>
        <v>884800000</v>
      </c>
      <c r="L665" s="847">
        <v>884800000</v>
      </c>
      <c r="M665" s="848">
        <v>0</v>
      </c>
      <c r="N665" s="848">
        <v>0</v>
      </c>
      <c r="O665" s="86"/>
      <c r="P665" s="848">
        <v>0</v>
      </c>
      <c r="Q665" s="86"/>
      <c r="R665" s="86"/>
      <c r="S665" s="849">
        <v>0</v>
      </c>
      <c r="T665" s="504" t="s">
        <v>945</v>
      </c>
      <c r="U665" s="550" t="s">
        <v>1736</v>
      </c>
      <c r="V665" s="485" t="s">
        <v>59</v>
      </c>
      <c r="W665" s="486">
        <v>25</v>
      </c>
      <c r="X665" s="694">
        <v>43101</v>
      </c>
      <c r="Y665" s="694">
        <v>43465</v>
      </c>
      <c r="Z665" s="695">
        <v>200000000</v>
      </c>
      <c r="AA665" s="696" t="s">
        <v>938</v>
      </c>
    </row>
    <row r="666" spans="1:27" s="281" customFormat="1" ht="36.75" customHeight="1" x14ac:dyDescent="0.25">
      <c r="A666" s="300" t="s">
        <v>932</v>
      </c>
      <c r="B666" s="279" t="s">
        <v>933</v>
      </c>
      <c r="C666" s="301" t="s">
        <v>944</v>
      </c>
      <c r="D666" s="20">
        <v>347</v>
      </c>
      <c r="E666" s="657" t="s">
        <v>1735</v>
      </c>
      <c r="F666" s="657" t="s">
        <v>890</v>
      </c>
      <c r="G666" s="237">
        <v>0</v>
      </c>
      <c r="H666" s="237" t="s">
        <v>31</v>
      </c>
      <c r="I666" s="237">
        <v>1</v>
      </c>
      <c r="J666" s="21"/>
      <c r="K666" s="821">
        <f t="shared" si="21"/>
        <v>0</v>
      </c>
      <c r="L666" s="840">
        <v>0</v>
      </c>
      <c r="M666" s="841">
        <v>0</v>
      </c>
      <c r="N666" s="841">
        <v>0</v>
      </c>
      <c r="O666" s="51"/>
      <c r="P666" s="841">
        <v>0</v>
      </c>
      <c r="Q666" s="51"/>
      <c r="R666" s="51"/>
      <c r="S666" s="842">
        <v>0</v>
      </c>
      <c r="T666" s="480" t="s">
        <v>946</v>
      </c>
      <c r="U666" s="551" t="s">
        <v>1278</v>
      </c>
      <c r="V666" s="479" t="s">
        <v>59</v>
      </c>
      <c r="W666" s="488">
        <v>100</v>
      </c>
      <c r="X666" s="700">
        <v>43101</v>
      </c>
      <c r="Y666" s="700">
        <v>43465</v>
      </c>
      <c r="Z666" s="698">
        <v>200000000</v>
      </c>
      <c r="AA666" s="699" t="s">
        <v>938</v>
      </c>
    </row>
    <row r="667" spans="1:27" s="281" customFormat="1" ht="36.75" customHeight="1" x14ac:dyDescent="0.25">
      <c r="A667" s="300" t="s">
        <v>932</v>
      </c>
      <c r="B667" s="279" t="s">
        <v>933</v>
      </c>
      <c r="C667" s="301" t="s">
        <v>944</v>
      </c>
      <c r="D667" s="20">
        <v>347</v>
      </c>
      <c r="E667" s="657" t="s">
        <v>1735</v>
      </c>
      <c r="F667" s="657" t="s">
        <v>890</v>
      </c>
      <c r="G667" s="237">
        <v>0</v>
      </c>
      <c r="H667" s="237" t="s">
        <v>31</v>
      </c>
      <c r="I667" s="237">
        <v>1</v>
      </c>
      <c r="J667" s="21">
        <v>0.33</v>
      </c>
      <c r="K667" s="821">
        <f t="shared" si="21"/>
        <v>0</v>
      </c>
      <c r="L667" s="840">
        <v>0</v>
      </c>
      <c r="M667" s="841">
        <v>0</v>
      </c>
      <c r="N667" s="841">
        <v>0</v>
      </c>
      <c r="O667" s="51"/>
      <c r="P667" s="841">
        <v>0</v>
      </c>
      <c r="Q667" s="51"/>
      <c r="R667" s="51"/>
      <c r="S667" s="842">
        <v>0</v>
      </c>
      <c r="T667" s="480" t="s">
        <v>947</v>
      </c>
      <c r="U667" s="551" t="s">
        <v>948</v>
      </c>
      <c r="V667" s="479" t="s">
        <v>59</v>
      </c>
      <c r="W667" s="488">
        <v>100</v>
      </c>
      <c r="X667" s="700">
        <v>43101</v>
      </c>
      <c r="Y667" s="700">
        <v>43465</v>
      </c>
      <c r="Z667" s="698">
        <v>200000000</v>
      </c>
      <c r="AA667" s="699" t="s">
        <v>938</v>
      </c>
    </row>
    <row r="668" spans="1:27" s="281" customFormat="1" ht="36.75" customHeight="1" x14ac:dyDescent="0.25">
      <c r="A668" s="300" t="s">
        <v>932</v>
      </c>
      <c r="B668" s="279" t="s">
        <v>933</v>
      </c>
      <c r="C668" s="301" t="s">
        <v>944</v>
      </c>
      <c r="D668" s="20">
        <v>347</v>
      </c>
      <c r="E668" s="657" t="s">
        <v>1735</v>
      </c>
      <c r="F668" s="657" t="s">
        <v>890</v>
      </c>
      <c r="G668" s="237">
        <v>0</v>
      </c>
      <c r="H668" s="237" t="s">
        <v>31</v>
      </c>
      <c r="I668" s="237">
        <v>1</v>
      </c>
      <c r="J668" s="21"/>
      <c r="K668" s="821">
        <f t="shared" si="21"/>
        <v>0</v>
      </c>
      <c r="L668" s="840">
        <v>0</v>
      </c>
      <c r="M668" s="841">
        <v>0</v>
      </c>
      <c r="N668" s="841">
        <v>0</v>
      </c>
      <c r="O668" s="51"/>
      <c r="P668" s="841">
        <v>0</v>
      </c>
      <c r="Q668" s="51"/>
      <c r="R668" s="51"/>
      <c r="S668" s="842">
        <v>0</v>
      </c>
      <c r="T668" s="480" t="s">
        <v>949</v>
      </c>
      <c r="U668" s="516" t="s">
        <v>1737</v>
      </c>
      <c r="V668" s="479" t="s">
        <v>59</v>
      </c>
      <c r="W668" s="488">
        <v>100</v>
      </c>
      <c r="X668" s="697">
        <v>43101</v>
      </c>
      <c r="Y668" s="697">
        <v>43465</v>
      </c>
      <c r="Z668" s="698">
        <v>100000000</v>
      </c>
      <c r="AA668" s="699" t="s">
        <v>938</v>
      </c>
    </row>
    <row r="669" spans="1:27" s="281" customFormat="1" ht="36.75" customHeight="1" x14ac:dyDescent="0.25">
      <c r="A669" s="300" t="s">
        <v>932</v>
      </c>
      <c r="B669" s="279" t="s">
        <v>933</v>
      </c>
      <c r="C669" s="301" t="s">
        <v>944</v>
      </c>
      <c r="D669" s="20">
        <v>347</v>
      </c>
      <c r="E669" s="657" t="s">
        <v>1735</v>
      </c>
      <c r="F669" s="657" t="s">
        <v>890</v>
      </c>
      <c r="G669" s="237">
        <v>0</v>
      </c>
      <c r="H669" s="237" t="s">
        <v>31</v>
      </c>
      <c r="I669" s="237">
        <v>1</v>
      </c>
      <c r="J669" s="21">
        <v>0.33</v>
      </c>
      <c r="K669" s="821">
        <f t="shared" si="21"/>
        <v>0</v>
      </c>
      <c r="L669" s="840">
        <v>0</v>
      </c>
      <c r="M669" s="841">
        <v>0</v>
      </c>
      <c r="N669" s="841">
        <v>0</v>
      </c>
      <c r="O669" s="51"/>
      <c r="P669" s="841">
        <v>0</v>
      </c>
      <c r="Q669" s="51"/>
      <c r="R669" s="51"/>
      <c r="S669" s="842">
        <v>0</v>
      </c>
      <c r="T669" s="480" t="s">
        <v>950</v>
      </c>
      <c r="U669" s="479" t="s">
        <v>1738</v>
      </c>
      <c r="V669" s="479" t="s">
        <v>59</v>
      </c>
      <c r="W669" s="488">
        <v>100</v>
      </c>
      <c r="X669" s="697">
        <v>43101</v>
      </c>
      <c r="Y669" s="697">
        <v>43465</v>
      </c>
      <c r="Z669" s="698">
        <v>60000000</v>
      </c>
      <c r="AA669" s="699" t="s">
        <v>938</v>
      </c>
    </row>
    <row r="670" spans="1:27" s="281" customFormat="1" ht="36.75" customHeight="1" x14ac:dyDescent="0.25">
      <c r="A670" s="300" t="s">
        <v>932</v>
      </c>
      <c r="B670" s="279" t="s">
        <v>933</v>
      </c>
      <c r="C670" s="301" t="s">
        <v>944</v>
      </c>
      <c r="D670" s="20">
        <v>347</v>
      </c>
      <c r="E670" s="657" t="s">
        <v>1735</v>
      </c>
      <c r="F670" s="657" t="s">
        <v>890</v>
      </c>
      <c r="G670" s="237">
        <v>0</v>
      </c>
      <c r="H670" s="237" t="s">
        <v>31</v>
      </c>
      <c r="I670" s="237">
        <v>1</v>
      </c>
      <c r="J670" s="21">
        <v>0.33</v>
      </c>
      <c r="K670" s="821">
        <f t="shared" si="21"/>
        <v>0</v>
      </c>
      <c r="L670" s="840">
        <v>0</v>
      </c>
      <c r="M670" s="841">
        <v>0</v>
      </c>
      <c r="N670" s="841">
        <v>0</v>
      </c>
      <c r="O670" s="51"/>
      <c r="P670" s="841">
        <v>0</v>
      </c>
      <c r="Q670" s="51"/>
      <c r="R670" s="51"/>
      <c r="S670" s="842">
        <v>0</v>
      </c>
      <c r="T670" s="480">
        <v>7</v>
      </c>
      <c r="U670" s="479" t="s">
        <v>951</v>
      </c>
      <c r="V670" s="479" t="s">
        <v>59</v>
      </c>
      <c r="W670" s="488">
        <v>100</v>
      </c>
      <c r="X670" s="697">
        <v>43101</v>
      </c>
      <c r="Y670" s="697">
        <v>43465</v>
      </c>
      <c r="Z670" s="698">
        <v>0</v>
      </c>
      <c r="AA670" s="699" t="s">
        <v>938</v>
      </c>
    </row>
    <row r="671" spans="1:27" s="281" customFormat="1" ht="36.75" customHeight="1" x14ac:dyDescent="0.25">
      <c r="A671" s="300" t="s">
        <v>932</v>
      </c>
      <c r="B671" s="279" t="s">
        <v>933</v>
      </c>
      <c r="C671" s="301" t="s">
        <v>944</v>
      </c>
      <c r="D671" s="20">
        <v>347</v>
      </c>
      <c r="E671" s="657" t="s">
        <v>1735</v>
      </c>
      <c r="F671" s="657" t="s">
        <v>890</v>
      </c>
      <c r="G671" s="237">
        <v>0</v>
      </c>
      <c r="H671" s="237" t="s">
        <v>31</v>
      </c>
      <c r="I671" s="237">
        <v>1</v>
      </c>
      <c r="J671" s="21"/>
      <c r="K671" s="821">
        <f t="shared" si="21"/>
        <v>0</v>
      </c>
      <c r="L671" s="840">
        <v>0</v>
      </c>
      <c r="M671" s="841">
        <v>0</v>
      </c>
      <c r="N671" s="841">
        <v>0</v>
      </c>
      <c r="O671" s="843"/>
      <c r="P671" s="841">
        <v>0</v>
      </c>
      <c r="Q671" s="843"/>
      <c r="R671" s="843"/>
      <c r="S671" s="842">
        <v>0</v>
      </c>
      <c r="T671" s="480">
        <v>8</v>
      </c>
      <c r="U671" s="479" t="s">
        <v>1279</v>
      </c>
      <c r="V671" s="479" t="s">
        <v>59</v>
      </c>
      <c r="W671" s="488">
        <v>100</v>
      </c>
      <c r="X671" s="697">
        <v>43101</v>
      </c>
      <c r="Y671" s="697">
        <v>43465</v>
      </c>
      <c r="Z671" s="698">
        <v>0</v>
      </c>
      <c r="AA671" s="699" t="s">
        <v>938</v>
      </c>
    </row>
    <row r="672" spans="1:27" s="281" customFormat="1" ht="36.75" customHeight="1" x14ac:dyDescent="0.25">
      <c r="A672" s="300" t="s">
        <v>932</v>
      </c>
      <c r="B672" s="279" t="s">
        <v>933</v>
      </c>
      <c r="C672" s="301" t="s">
        <v>944</v>
      </c>
      <c r="D672" s="20">
        <v>347</v>
      </c>
      <c r="E672" s="657" t="s">
        <v>1735</v>
      </c>
      <c r="F672" s="657" t="s">
        <v>890</v>
      </c>
      <c r="G672" s="237">
        <v>0</v>
      </c>
      <c r="H672" s="237" t="s">
        <v>31</v>
      </c>
      <c r="I672" s="237">
        <v>1</v>
      </c>
      <c r="J672" s="21"/>
      <c r="K672" s="821">
        <f t="shared" si="21"/>
        <v>0</v>
      </c>
      <c r="L672" s="840">
        <v>0</v>
      </c>
      <c r="M672" s="841">
        <v>0</v>
      </c>
      <c r="N672" s="841">
        <v>0</v>
      </c>
      <c r="O672" s="51"/>
      <c r="P672" s="841">
        <v>0</v>
      </c>
      <c r="Q672" s="51"/>
      <c r="R672" s="51"/>
      <c r="S672" s="842">
        <v>0</v>
      </c>
      <c r="T672" s="480">
        <v>9</v>
      </c>
      <c r="U672" s="479" t="s">
        <v>1739</v>
      </c>
      <c r="V672" s="479" t="s">
        <v>59</v>
      </c>
      <c r="W672" s="488">
        <v>100</v>
      </c>
      <c r="X672" s="697">
        <v>43101</v>
      </c>
      <c r="Y672" s="697">
        <v>43465</v>
      </c>
      <c r="Z672" s="698">
        <v>0</v>
      </c>
      <c r="AA672" s="699" t="s">
        <v>938</v>
      </c>
    </row>
    <row r="673" spans="1:27" s="281" customFormat="1" ht="36.75" customHeight="1" x14ac:dyDescent="0.25">
      <c r="A673" s="300" t="s">
        <v>932</v>
      </c>
      <c r="B673" s="279" t="s">
        <v>933</v>
      </c>
      <c r="C673" s="301" t="s">
        <v>944</v>
      </c>
      <c r="D673" s="20">
        <v>347</v>
      </c>
      <c r="E673" s="657" t="s">
        <v>1735</v>
      </c>
      <c r="F673" s="657" t="s">
        <v>890</v>
      </c>
      <c r="G673" s="237">
        <v>0</v>
      </c>
      <c r="H673" s="237" t="s">
        <v>31</v>
      </c>
      <c r="I673" s="237">
        <v>1</v>
      </c>
      <c r="J673" s="21"/>
      <c r="K673" s="821">
        <f t="shared" si="21"/>
        <v>0</v>
      </c>
      <c r="L673" s="840">
        <v>0</v>
      </c>
      <c r="M673" s="841">
        <v>0</v>
      </c>
      <c r="N673" s="841">
        <v>0</v>
      </c>
      <c r="O673" s="843"/>
      <c r="P673" s="841">
        <v>0</v>
      </c>
      <c r="Q673" s="843"/>
      <c r="R673" s="843"/>
      <c r="S673" s="842">
        <v>0</v>
      </c>
      <c r="T673" s="480">
        <v>10</v>
      </c>
      <c r="U673" s="479" t="s">
        <v>1740</v>
      </c>
      <c r="V673" s="479" t="s">
        <v>59</v>
      </c>
      <c r="W673" s="488">
        <v>100</v>
      </c>
      <c r="X673" s="697">
        <v>43101</v>
      </c>
      <c r="Y673" s="697">
        <v>43465</v>
      </c>
      <c r="Z673" s="698">
        <f>21600000+21600000+21600000</f>
        <v>64800000</v>
      </c>
      <c r="AA673" s="699" t="s">
        <v>938</v>
      </c>
    </row>
    <row r="674" spans="1:27" s="281" customFormat="1" ht="36.75" customHeight="1" x14ac:dyDescent="0.25">
      <c r="A674" s="300" t="s">
        <v>932</v>
      </c>
      <c r="B674" s="279" t="s">
        <v>933</v>
      </c>
      <c r="C674" s="301" t="s">
        <v>944</v>
      </c>
      <c r="D674" s="20">
        <v>347</v>
      </c>
      <c r="E674" s="657" t="s">
        <v>1735</v>
      </c>
      <c r="F674" s="657" t="s">
        <v>890</v>
      </c>
      <c r="G674" s="237">
        <v>0</v>
      </c>
      <c r="H674" s="237" t="s">
        <v>31</v>
      </c>
      <c r="I674" s="237">
        <v>1</v>
      </c>
      <c r="J674" s="21">
        <v>0.33</v>
      </c>
      <c r="K674" s="821">
        <f t="shared" si="21"/>
        <v>0</v>
      </c>
      <c r="L674" s="840">
        <v>0</v>
      </c>
      <c r="M674" s="841">
        <v>0</v>
      </c>
      <c r="N674" s="841">
        <v>0</v>
      </c>
      <c r="O674" s="51"/>
      <c r="P674" s="841">
        <v>0</v>
      </c>
      <c r="Q674" s="51"/>
      <c r="R674" s="51"/>
      <c r="S674" s="842">
        <v>0</v>
      </c>
      <c r="T674" s="480">
        <v>11</v>
      </c>
      <c r="U674" s="516" t="s">
        <v>1741</v>
      </c>
      <c r="V674" s="479" t="s">
        <v>59</v>
      </c>
      <c r="W674" s="488">
        <v>100</v>
      </c>
      <c r="X674" s="697">
        <v>43101</v>
      </c>
      <c r="Y674" s="697">
        <v>43465</v>
      </c>
      <c r="Z674" s="698">
        <v>60000000</v>
      </c>
      <c r="AA674" s="699" t="s">
        <v>938</v>
      </c>
    </row>
    <row r="675" spans="1:27" s="9" customFormat="1" ht="36.75" customHeight="1" thickBot="1" x14ac:dyDescent="0.25">
      <c r="A675" s="287" t="s">
        <v>932</v>
      </c>
      <c r="B675" s="288" t="s">
        <v>933</v>
      </c>
      <c r="C675" s="310" t="s">
        <v>944</v>
      </c>
      <c r="D675" s="30">
        <v>347</v>
      </c>
      <c r="E675" s="658" t="s">
        <v>1735</v>
      </c>
      <c r="F675" s="657" t="s">
        <v>890</v>
      </c>
      <c r="G675" s="237">
        <v>0</v>
      </c>
      <c r="H675" s="237" t="s">
        <v>31</v>
      </c>
      <c r="I675" s="237">
        <v>1</v>
      </c>
      <c r="J675" s="21">
        <v>0.33</v>
      </c>
      <c r="K675" s="824">
        <f t="shared" si="21"/>
        <v>0</v>
      </c>
      <c r="L675" s="852">
        <v>0</v>
      </c>
      <c r="M675" s="853">
        <v>0</v>
      </c>
      <c r="N675" s="853">
        <v>0</v>
      </c>
      <c r="O675" s="854"/>
      <c r="P675" s="853">
        <v>0</v>
      </c>
      <c r="Q675" s="854"/>
      <c r="R675" s="854"/>
      <c r="S675" s="855">
        <v>0</v>
      </c>
      <c r="T675" s="505">
        <v>12</v>
      </c>
      <c r="U675" s="511" t="s">
        <v>1742</v>
      </c>
      <c r="V675" s="482" t="s">
        <v>59</v>
      </c>
      <c r="W675" s="713">
        <v>100</v>
      </c>
      <c r="X675" s="714">
        <v>43101</v>
      </c>
      <c r="Y675" s="714">
        <v>43465</v>
      </c>
      <c r="Z675" s="702">
        <v>0</v>
      </c>
      <c r="AA675" s="703" t="s">
        <v>938</v>
      </c>
    </row>
    <row r="676" spans="1:27" ht="63" customHeight="1" thickBot="1" x14ac:dyDescent="0.3">
      <c r="A676" s="458" t="s">
        <v>932</v>
      </c>
      <c r="B676" s="311" t="s">
        <v>933</v>
      </c>
      <c r="C676" s="312" t="s">
        <v>944</v>
      </c>
      <c r="D676" s="7">
        <v>348</v>
      </c>
      <c r="E676" s="661" t="s">
        <v>952</v>
      </c>
      <c r="F676" s="661" t="s">
        <v>953</v>
      </c>
      <c r="G676" s="236">
        <v>0</v>
      </c>
      <c r="H676" s="236" t="s">
        <v>31</v>
      </c>
      <c r="I676" s="236">
        <v>84</v>
      </c>
      <c r="J676" s="74">
        <v>20</v>
      </c>
      <c r="K676" s="826">
        <f t="shared" si="21"/>
        <v>0</v>
      </c>
      <c r="L676" s="860">
        <v>0</v>
      </c>
      <c r="M676" s="861">
        <v>0</v>
      </c>
      <c r="N676" s="861">
        <v>0</v>
      </c>
      <c r="O676" s="76"/>
      <c r="P676" s="861">
        <v>0</v>
      </c>
      <c r="Q676" s="76"/>
      <c r="R676" s="76"/>
      <c r="S676" s="862">
        <v>0</v>
      </c>
      <c r="T676" s="463">
        <v>1</v>
      </c>
      <c r="U676" s="513" t="s">
        <v>954</v>
      </c>
      <c r="V676" s="513" t="s">
        <v>1150</v>
      </c>
      <c r="W676" s="513">
        <v>10</v>
      </c>
      <c r="X676" s="737">
        <v>43255</v>
      </c>
      <c r="Y676" s="737">
        <v>43454</v>
      </c>
      <c r="Z676" s="693">
        <v>0</v>
      </c>
      <c r="AA676" s="715" t="s">
        <v>92</v>
      </c>
    </row>
    <row r="677" spans="1:27" s="281" customFormat="1" ht="63" customHeight="1" thickBot="1" x14ac:dyDescent="0.3">
      <c r="A677" s="292" t="s">
        <v>932</v>
      </c>
      <c r="B677" s="293" t="s">
        <v>933</v>
      </c>
      <c r="C677" s="296" t="s">
        <v>944</v>
      </c>
      <c r="D677" s="13">
        <v>349</v>
      </c>
      <c r="E677" s="662" t="s">
        <v>955</v>
      </c>
      <c r="F677" s="662" t="s">
        <v>956</v>
      </c>
      <c r="G677" s="645">
        <v>0</v>
      </c>
      <c r="H677" s="645" t="s">
        <v>31</v>
      </c>
      <c r="I677" s="645">
        <v>1</v>
      </c>
      <c r="J677" s="14">
        <v>0.25</v>
      </c>
      <c r="K677" s="827">
        <f t="shared" si="21"/>
        <v>0</v>
      </c>
      <c r="L677" s="863">
        <v>0</v>
      </c>
      <c r="M677" s="864">
        <v>0</v>
      </c>
      <c r="N677" s="864">
        <v>0</v>
      </c>
      <c r="O677" s="50"/>
      <c r="P677" s="864">
        <v>0</v>
      </c>
      <c r="Q677" s="50"/>
      <c r="R677" s="50"/>
      <c r="S677" s="865">
        <v>0</v>
      </c>
      <c r="T677" s="490"/>
      <c r="U677" s="491"/>
      <c r="V677" s="492"/>
      <c r="W677" s="689"/>
      <c r="X677" s="688"/>
      <c r="Y677" s="688"/>
      <c r="Z677" s="690"/>
      <c r="AA677" s="248" t="s">
        <v>938</v>
      </c>
    </row>
    <row r="678" spans="1:27" ht="63" customHeight="1" x14ac:dyDescent="0.25">
      <c r="A678" s="321" t="s">
        <v>932</v>
      </c>
      <c r="B678" s="322" t="s">
        <v>933</v>
      </c>
      <c r="C678" s="459" t="s">
        <v>944</v>
      </c>
      <c r="D678" s="58">
        <v>350</v>
      </c>
      <c r="E678" s="663" t="s">
        <v>957</v>
      </c>
      <c r="F678" s="663" t="s">
        <v>956</v>
      </c>
      <c r="G678" s="647">
        <v>1</v>
      </c>
      <c r="H678" s="647" t="s">
        <v>31</v>
      </c>
      <c r="I678" s="647">
        <v>1</v>
      </c>
      <c r="J678" s="85">
        <v>0.25</v>
      </c>
      <c r="K678" s="823">
        <f t="shared" si="21"/>
        <v>42000000</v>
      </c>
      <c r="L678" s="847">
        <v>42000000</v>
      </c>
      <c r="M678" s="848">
        <v>0</v>
      </c>
      <c r="N678" s="848">
        <v>0</v>
      </c>
      <c r="O678" s="86"/>
      <c r="P678" s="848">
        <v>0</v>
      </c>
      <c r="Q678" s="86"/>
      <c r="R678" s="86"/>
      <c r="S678" s="849">
        <v>0</v>
      </c>
      <c r="T678" s="497">
        <v>1</v>
      </c>
      <c r="U678" s="528" t="s">
        <v>1743</v>
      </c>
      <c r="V678" s="528" t="s">
        <v>59</v>
      </c>
      <c r="W678" s="528">
        <v>100</v>
      </c>
      <c r="X678" s="778">
        <v>43101</v>
      </c>
      <c r="Y678" s="778">
        <v>43465</v>
      </c>
      <c r="Z678" s="695">
        <v>42000000</v>
      </c>
      <c r="AA678" s="723" t="s">
        <v>92</v>
      </c>
    </row>
    <row r="679" spans="1:27" ht="63" customHeight="1" x14ac:dyDescent="0.25">
      <c r="A679" s="302" t="s">
        <v>932</v>
      </c>
      <c r="B679" s="303" t="s">
        <v>933</v>
      </c>
      <c r="C679" s="304" t="s">
        <v>944</v>
      </c>
      <c r="D679" s="20">
        <v>350</v>
      </c>
      <c r="E679" s="664" t="s">
        <v>957</v>
      </c>
      <c r="F679" s="664" t="s">
        <v>956</v>
      </c>
      <c r="G679" s="237">
        <v>1</v>
      </c>
      <c r="H679" s="237" t="s">
        <v>31</v>
      </c>
      <c r="I679" s="237">
        <v>1</v>
      </c>
      <c r="J679" s="92">
        <v>0.25</v>
      </c>
      <c r="K679" s="821">
        <f t="shared" si="21"/>
        <v>0</v>
      </c>
      <c r="L679" s="840">
        <v>0</v>
      </c>
      <c r="M679" s="841">
        <v>0</v>
      </c>
      <c r="N679" s="841">
        <v>0</v>
      </c>
      <c r="O679" s="51"/>
      <c r="P679" s="841">
        <v>0</v>
      </c>
      <c r="Q679" s="51"/>
      <c r="R679" s="51"/>
      <c r="S679" s="842">
        <v>0</v>
      </c>
      <c r="T679" s="478">
        <v>2</v>
      </c>
      <c r="U679" s="527" t="s">
        <v>1744</v>
      </c>
      <c r="V679" s="527" t="s">
        <v>1150</v>
      </c>
      <c r="W679" s="527">
        <v>1</v>
      </c>
      <c r="X679" s="752">
        <v>43101</v>
      </c>
      <c r="Y679" s="752">
        <v>43465</v>
      </c>
      <c r="Z679" s="698">
        <v>0</v>
      </c>
      <c r="AA679" s="725" t="s">
        <v>92</v>
      </c>
    </row>
    <row r="680" spans="1:27" ht="63" customHeight="1" thickBot="1" x14ac:dyDescent="0.3">
      <c r="A680" s="305" t="s">
        <v>932</v>
      </c>
      <c r="B680" s="306" t="s">
        <v>933</v>
      </c>
      <c r="C680" s="307" t="s">
        <v>944</v>
      </c>
      <c r="D680" s="30">
        <v>350</v>
      </c>
      <c r="E680" s="665" t="s">
        <v>957</v>
      </c>
      <c r="F680" s="665" t="s">
        <v>956</v>
      </c>
      <c r="G680" s="649">
        <v>1</v>
      </c>
      <c r="H680" s="649" t="s">
        <v>31</v>
      </c>
      <c r="I680" s="649">
        <v>1</v>
      </c>
      <c r="J680" s="202">
        <v>0.25</v>
      </c>
      <c r="K680" s="824">
        <f t="shared" si="21"/>
        <v>0</v>
      </c>
      <c r="L680" s="852">
        <v>0</v>
      </c>
      <c r="M680" s="853">
        <v>0</v>
      </c>
      <c r="N680" s="853">
        <v>0</v>
      </c>
      <c r="O680" s="854"/>
      <c r="P680" s="853">
        <v>0</v>
      </c>
      <c r="Q680" s="854"/>
      <c r="R680" s="854"/>
      <c r="S680" s="855">
        <v>0</v>
      </c>
      <c r="T680" s="481">
        <v>3</v>
      </c>
      <c r="U680" s="483" t="s">
        <v>1745</v>
      </c>
      <c r="V680" s="483" t="s">
        <v>1150</v>
      </c>
      <c r="W680" s="483">
        <v>4</v>
      </c>
      <c r="X680" s="779">
        <v>43101</v>
      </c>
      <c r="Y680" s="779">
        <v>43465</v>
      </c>
      <c r="Z680" s="702">
        <v>0</v>
      </c>
      <c r="AA680" s="703" t="s">
        <v>92</v>
      </c>
    </row>
    <row r="681" spans="1:27" ht="63" customHeight="1" thickBot="1" x14ac:dyDescent="0.3">
      <c r="A681" s="313" t="s">
        <v>932</v>
      </c>
      <c r="B681" s="314" t="s">
        <v>933</v>
      </c>
      <c r="C681" s="315" t="s">
        <v>944</v>
      </c>
      <c r="D681" s="13">
        <v>351</v>
      </c>
      <c r="E681" s="666" t="s">
        <v>958</v>
      </c>
      <c r="F681" s="666" t="s">
        <v>959</v>
      </c>
      <c r="G681" s="645">
        <v>0</v>
      </c>
      <c r="H681" s="645" t="s">
        <v>31</v>
      </c>
      <c r="I681" s="645">
        <v>1</v>
      </c>
      <c r="J681" s="91">
        <v>0.2</v>
      </c>
      <c r="K681" s="827">
        <f t="shared" si="21"/>
        <v>20000000</v>
      </c>
      <c r="L681" s="863">
        <v>20000000</v>
      </c>
      <c r="M681" s="864">
        <v>0</v>
      </c>
      <c r="N681" s="864">
        <v>0</v>
      </c>
      <c r="O681" s="871"/>
      <c r="P681" s="864">
        <v>0</v>
      </c>
      <c r="Q681" s="871"/>
      <c r="R681" s="871"/>
      <c r="S681" s="865">
        <v>0</v>
      </c>
      <c r="T681" s="490">
        <v>1</v>
      </c>
      <c r="U681" s="509" t="s">
        <v>1280</v>
      </c>
      <c r="V681" s="509" t="s">
        <v>59</v>
      </c>
      <c r="W681" s="509">
        <v>100</v>
      </c>
      <c r="X681" s="785">
        <v>43101</v>
      </c>
      <c r="Y681" s="785">
        <v>43465</v>
      </c>
      <c r="Z681" s="690">
        <v>20000000</v>
      </c>
      <c r="AA681" s="248" t="s">
        <v>92</v>
      </c>
    </row>
    <row r="682" spans="1:27" s="281" customFormat="1" ht="63" customHeight="1" thickBot="1" x14ac:dyDescent="0.3">
      <c r="A682" s="292" t="s">
        <v>932</v>
      </c>
      <c r="B682" s="293" t="s">
        <v>933</v>
      </c>
      <c r="C682" s="296" t="s">
        <v>944</v>
      </c>
      <c r="D682" s="13">
        <v>352</v>
      </c>
      <c r="E682" s="662" t="s">
        <v>960</v>
      </c>
      <c r="F682" s="662" t="s">
        <v>961</v>
      </c>
      <c r="G682" s="645">
        <v>0</v>
      </c>
      <c r="H682" s="645" t="s">
        <v>31</v>
      </c>
      <c r="I682" s="645">
        <v>50</v>
      </c>
      <c r="J682" s="14">
        <v>10</v>
      </c>
      <c r="K682" s="827">
        <f t="shared" si="21"/>
        <v>0</v>
      </c>
      <c r="L682" s="863">
        <v>0</v>
      </c>
      <c r="M682" s="864">
        <v>0</v>
      </c>
      <c r="N682" s="864">
        <v>0</v>
      </c>
      <c r="O682" s="871"/>
      <c r="P682" s="864">
        <v>0</v>
      </c>
      <c r="Q682" s="871"/>
      <c r="R682" s="871"/>
      <c r="S682" s="865">
        <v>0</v>
      </c>
      <c r="T682" s="490"/>
      <c r="U682" s="491"/>
      <c r="V682" s="492"/>
      <c r="W682" s="689"/>
      <c r="X682" s="688"/>
      <c r="Y682" s="688"/>
      <c r="Z682" s="690"/>
      <c r="AA682" s="248" t="s">
        <v>938</v>
      </c>
    </row>
    <row r="683" spans="1:27" ht="63" customHeight="1" thickBot="1" x14ac:dyDescent="0.3">
      <c r="A683" s="458" t="s">
        <v>932</v>
      </c>
      <c r="B683" s="311" t="s">
        <v>933</v>
      </c>
      <c r="C683" s="312" t="s">
        <v>944</v>
      </c>
      <c r="D683" s="7">
        <v>353</v>
      </c>
      <c r="E683" s="667" t="s">
        <v>962</v>
      </c>
      <c r="F683" s="661" t="s">
        <v>963</v>
      </c>
      <c r="G683" s="236">
        <v>0</v>
      </c>
      <c r="H683" s="236" t="s">
        <v>31</v>
      </c>
      <c r="I683" s="236">
        <v>1</v>
      </c>
      <c r="J683" s="74">
        <v>0.2</v>
      </c>
      <c r="K683" s="826">
        <f t="shared" si="21"/>
        <v>20000000</v>
      </c>
      <c r="L683" s="860">
        <v>20000000</v>
      </c>
      <c r="M683" s="861">
        <v>0</v>
      </c>
      <c r="N683" s="861">
        <v>0</v>
      </c>
      <c r="O683" s="877"/>
      <c r="P683" s="861">
        <v>0</v>
      </c>
      <c r="Q683" s="877"/>
      <c r="R683" s="877"/>
      <c r="S683" s="862">
        <v>0</v>
      </c>
      <c r="T683" s="463">
        <v>1</v>
      </c>
      <c r="U683" s="513" t="s">
        <v>1281</v>
      </c>
      <c r="V683" s="513" t="s">
        <v>59</v>
      </c>
      <c r="W683" s="513">
        <v>100</v>
      </c>
      <c r="X683" s="780">
        <v>43101</v>
      </c>
      <c r="Y683" s="780">
        <v>43465</v>
      </c>
      <c r="Z683" s="693">
        <v>20000000</v>
      </c>
      <c r="AA683" s="715" t="s">
        <v>92</v>
      </c>
    </row>
    <row r="684" spans="1:27" s="281" customFormat="1" ht="63" customHeight="1" x14ac:dyDescent="0.25">
      <c r="A684" s="284" t="s">
        <v>932</v>
      </c>
      <c r="B684" s="285" t="s">
        <v>933</v>
      </c>
      <c r="C684" s="299" t="s">
        <v>944</v>
      </c>
      <c r="D684" s="58">
        <v>354</v>
      </c>
      <c r="E684" s="656" t="s">
        <v>964</v>
      </c>
      <c r="F684" s="656" t="s">
        <v>965</v>
      </c>
      <c r="G684" s="647">
        <v>0</v>
      </c>
      <c r="H684" s="647" t="s">
        <v>31</v>
      </c>
      <c r="I684" s="647">
        <v>6</v>
      </c>
      <c r="J684" s="59">
        <v>2</v>
      </c>
      <c r="K684" s="823">
        <f t="shared" ref="K684:K715" si="22">+L684+M684+N684+O684+P684+Q684+R684+S684</f>
        <v>350000000</v>
      </c>
      <c r="L684" s="847">
        <v>350000000</v>
      </c>
      <c r="M684" s="848">
        <v>0</v>
      </c>
      <c r="N684" s="848">
        <v>0</v>
      </c>
      <c r="O684" s="875"/>
      <c r="P684" s="848">
        <v>0</v>
      </c>
      <c r="Q684" s="875"/>
      <c r="R684" s="875"/>
      <c r="S684" s="849">
        <v>0</v>
      </c>
      <c r="T684" s="814">
        <v>1</v>
      </c>
      <c r="U684" s="550" t="s">
        <v>1282</v>
      </c>
      <c r="V684" s="485" t="s">
        <v>59</v>
      </c>
      <c r="W684" s="486">
        <v>100</v>
      </c>
      <c r="X684" s="694">
        <v>43101</v>
      </c>
      <c r="Y684" s="694">
        <v>43465</v>
      </c>
      <c r="Z684" s="695">
        <f>80000000</f>
        <v>80000000</v>
      </c>
      <c r="AA684" s="696" t="s">
        <v>938</v>
      </c>
    </row>
    <row r="685" spans="1:27" s="281" customFormat="1" ht="63" customHeight="1" x14ac:dyDescent="0.25">
      <c r="A685" s="300" t="s">
        <v>932</v>
      </c>
      <c r="B685" s="279" t="s">
        <v>966</v>
      </c>
      <c r="C685" s="301" t="s">
        <v>944</v>
      </c>
      <c r="D685" s="20">
        <v>354</v>
      </c>
      <c r="E685" s="657" t="s">
        <v>967</v>
      </c>
      <c r="F685" s="657" t="s">
        <v>965</v>
      </c>
      <c r="G685" s="237">
        <v>1</v>
      </c>
      <c r="H685" s="237" t="s">
        <v>31</v>
      </c>
      <c r="I685" s="237">
        <v>7</v>
      </c>
      <c r="J685" s="21"/>
      <c r="K685" s="821">
        <f t="shared" si="22"/>
        <v>0</v>
      </c>
      <c r="L685" s="840">
        <v>0</v>
      </c>
      <c r="M685" s="841"/>
      <c r="N685" s="841">
        <v>0</v>
      </c>
      <c r="O685" s="843"/>
      <c r="P685" s="841">
        <v>0</v>
      </c>
      <c r="Q685" s="843"/>
      <c r="R685" s="843"/>
      <c r="S685" s="842">
        <v>0</v>
      </c>
      <c r="T685" s="815">
        <v>2</v>
      </c>
      <c r="U685" s="551" t="s">
        <v>1283</v>
      </c>
      <c r="V685" s="479" t="s">
        <v>59</v>
      </c>
      <c r="W685" s="488">
        <v>100</v>
      </c>
      <c r="X685" s="700">
        <v>43101</v>
      </c>
      <c r="Y685" s="700">
        <v>43465</v>
      </c>
      <c r="Z685" s="698">
        <v>250000000</v>
      </c>
      <c r="AA685" s="699" t="s">
        <v>938</v>
      </c>
    </row>
    <row r="686" spans="1:27" s="281" customFormat="1" ht="63" customHeight="1" x14ac:dyDescent="0.25">
      <c r="A686" s="300" t="s">
        <v>932</v>
      </c>
      <c r="B686" s="279" t="s">
        <v>968</v>
      </c>
      <c r="C686" s="301" t="s">
        <v>944</v>
      </c>
      <c r="D686" s="20">
        <v>354</v>
      </c>
      <c r="E686" s="657" t="s">
        <v>969</v>
      </c>
      <c r="F686" s="657" t="s">
        <v>965</v>
      </c>
      <c r="G686" s="237">
        <v>2</v>
      </c>
      <c r="H686" s="237" t="s">
        <v>31</v>
      </c>
      <c r="I686" s="237">
        <v>8</v>
      </c>
      <c r="J686" s="21"/>
      <c r="K686" s="821">
        <f t="shared" si="22"/>
        <v>0</v>
      </c>
      <c r="L686" s="840">
        <v>0</v>
      </c>
      <c r="M686" s="841"/>
      <c r="N686" s="841">
        <v>0</v>
      </c>
      <c r="O686" s="843"/>
      <c r="P686" s="841">
        <v>0</v>
      </c>
      <c r="Q686" s="843"/>
      <c r="R686" s="843"/>
      <c r="S686" s="842">
        <v>0</v>
      </c>
      <c r="T686" s="815">
        <v>3</v>
      </c>
      <c r="U686" s="551" t="s">
        <v>1284</v>
      </c>
      <c r="V686" s="479" t="s">
        <v>59</v>
      </c>
      <c r="W686" s="488">
        <v>100</v>
      </c>
      <c r="X686" s="700">
        <v>43101</v>
      </c>
      <c r="Y686" s="700">
        <v>43465</v>
      </c>
      <c r="Z686" s="698">
        <v>0</v>
      </c>
      <c r="AA686" s="699" t="s">
        <v>938</v>
      </c>
    </row>
    <row r="687" spans="1:27" s="281" customFormat="1" ht="63" customHeight="1" x14ac:dyDescent="0.25">
      <c r="A687" s="300" t="s">
        <v>932</v>
      </c>
      <c r="B687" s="279" t="s">
        <v>970</v>
      </c>
      <c r="C687" s="301" t="s">
        <v>944</v>
      </c>
      <c r="D687" s="20">
        <v>354</v>
      </c>
      <c r="E687" s="657" t="s">
        <v>971</v>
      </c>
      <c r="F687" s="657" t="s">
        <v>965</v>
      </c>
      <c r="G687" s="237">
        <v>3</v>
      </c>
      <c r="H687" s="237" t="s">
        <v>31</v>
      </c>
      <c r="I687" s="237">
        <v>9</v>
      </c>
      <c r="J687" s="21"/>
      <c r="K687" s="821">
        <f t="shared" si="22"/>
        <v>0</v>
      </c>
      <c r="L687" s="840">
        <v>0</v>
      </c>
      <c r="M687" s="841"/>
      <c r="N687" s="841">
        <v>0</v>
      </c>
      <c r="O687" s="843"/>
      <c r="P687" s="841">
        <v>0</v>
      </c>
      <c r="Q687" s="843"/>
      <c r="R687" s="843"/>
      <c r="S687" s="842">
        <v>0</v>
      </c>
      <c r="T687" s="815">
        <v>4</v>
      </c>
      <c r="U687" s="551" t="s">
        <v>1746</v>
      </c>
      <c r="V687" s="479" t="s">
        <v>59</v>
      </c>
      <c r="W687" s="488">
        <v>100</v>
      </c>
      <c r="X687" s="700">
        <v>43101</v>
      </c>
      <c r="Y687" s="700">
        <v>43465</v>
      </c>
      <c r="Z687" s="698">
        <v>0</v>
      </c>
      <c r="AA687" s="699" t="s">
        <v>938</v>
      </c>
    </row>
    <row r="688" spans="1:27" s="281" customFormat="1" ht="63" customHeight="1" x14ac:dyDescent="0.25">
      <c r="A688" s="300" t="s">
        <v>932</v>
      </c>
      <c r="B688" s="279" t="s">
        <v>933</v>
      </c>
      <c r="C688" s="301" t="s">
        <v>944</v>
      </c>
      <c r="D688" s="20">
        <v>354</v>
      </c>
      <c r="E688" s="657" t="s">
        <v>964</v>
      </c>
      <c r="F688" s="657" t="s">
        <v>965</v>
      </c>
      <c r="G688" s="237">
        <v>0</v>
      </c>
      <c r="H688" s="237" t="s">
        <v>31</v>
      </c>
      <c r="I688" s="237">
        <v>6</v>
      </c>
      <c r="J688" s="21">
        <v>2</v>
      </c>
      <c r="K688" s="821">
        <f t="shared" si="22"/>
        <v>0</v>
      </c>
      <c r="L688" s="840">
        <v>0</v>
      </c>
      <c r="M688" s="841">
        <v>0</v>
      </c>
      <c r="N688" s="841">
        <v>0</v>
      </c>
      <c r="O688" s="51"/>
      <c r="P688" s="841">
        <v>0</v>
      </c>
      <c r="Q688" s="51"/>
      <c r="R688" s="51"/>
      <c r="S688" s="842">
        <v>0</v>
      </c>
      <c r="T688" s="815">
        <v>5</v>
      </c>
      <c r="U688" s="551" t="s">
        <v>1414</v>
      </c>
      <c r="V688" s="479" t="s">
        <v>1150</v>
      </c>
      <c r="W688" s="488">
        <v>1</v>
      </c>
      <c r="X688" s="700">
        <v>43101</v>
      </c>
      <c r="Y688" s="700">
        <v>43465</v>
      </c>
      <c r="Z688" s="698">
        <v>20000000</v>
      </c>
      <c r="AA688" s="699" t="s">
        <v>938</v>
      </c>
    </row>
    <row r="689" spans="1:27" s="281" customFormat="1" ht="63" customHeight="1" thickBot="1" x14ac:dyDescent="0.3">
      <c r="A689" s="287" t="s">
        <v>932</v>
      </c>
      <c r="B689" s="288" t="s">
        <v>933</v>
      </c>
      <c r="C689" s="310" t="s">
        <v>944</v>
      </c>
      <c r="D689" s="30">
        <v>354</v>
      </c>
      <c r="E689" s="658" t="s">
        <v>964</v>
      </c>
      <c r="F689" s="658" t="s">
        <v>965</v>
      </c>
      <c r="G689" s="649">
        <v>0</v>
      </c>
      <c r="H689" s="649" t="s">
        <v>31</v>
      </c>
      <c r="I689" s="649">
        <v>6</v>
      </c>
      <c r="J689" s="31">
        <v>2</v>
      </c>
      <c r="K689" s="824">
        <f t="shared" si="22"/>
        <v>0</v>
      </c>
      <c r="L689" s="852">
        <v>0</v>
      </c>
      <c r="M689" s="853">
        <v>0</v>
      </c>
      <c r="N689" s="853">
        <v>0</v>
      </c>
      <c r="O689" s="84"/>
      <c r="P689" s="853">
        <v>0</v>
      </c>
      <c r="Q689" s="84"/>
      <c r="R689" s="84"/>
      <c r="S689" s="855">
        <v>0</v>
      </c>
      <c r="T689" s="817">
        <v>6</v>
      </c>
      <c r="U689" s="552" t="s">
        <v>1285</v>
      </c>
      <c r="V689" s="482" t="s">
        <v>1150</v>
      </c>
      <c r="W689" s="713">
        <v>1</v>
      </c>
      <c r="X689" s="701">
        <v>43101</v>
      </c>
      <c r="Y689" s="701">
        <v>43465</v>
      </c>
      <c r="Z689" s="702">
        <v>0</v>
      </c>
      <c r="AA689" s="703" t="s">
        <v>938</v>
      </c>
    </row>
    <row r="690" spans="1:27" ht="63" customHeight="1" thickBot="1" x14ac:dyDescent="0.3">
      <c r="A690" s="313" t="s">
        <v>932</v>
      </c>
      <c r="B690" s="314" t="s">
        <v>933</v>
      </c>
      <c r="C690" s="315" t="s">
        <v>944</v>
      </c>
      <c r="D690" s="13">
        <v>355</v>
      </c>
      <c r="E690" s="662" t="s">
        <v>972</v>
      </c>
      <c r="F690" s="662" t="s">
        <v>973</v>
      </c>
      <c r="G690" s="645">
        <v>82.8</v>
      </c>
      <c r="H690" s="645" t="s">
        <v>35</v>
      </c>
      <c r="I690" s="668">
        <v>90</v>
      </c>
      <c r="J690" s="14">
        <v>90</v>
      </c>
      <c r="K690" s="827">
        <f t="shared" si="22"/>
        <v>0</v>
      </c>
      <c r="L690" s="863">
        <v>0</v>
      </c>
      <c r="M690" s="864">
        <v>0</v>
      </c>
      <c r="N690" s="864">
        <v>0</v>
      </c>
      <c r="O690" s="871"/>
      <c r="P690" s="864">
        <v>0</v>
      </c>
      <c r="Q690" s="871"/>
      <c r="R690" s="871"/>
      <c r="S690" s="865">
        <v>0</v>
      </c>
      <c r="T690" s="490"/>
      <c r="U690" s="492"/>
      <c r="V690" s="492"/>
      <c r="W690" s="689"/>
      <c r="X690" s="688"/>
      <c r="Y690" s="688"/>
      <c r="Z690" s="690"/>
      <c r="AA690" s="796" t="s">
        <v>974</v>
      </c>
    </row>
    <row r="691" spans="1:27" ht="63" customHeight="1" thickBot="1" x14ac:dyDescent="0.3">
      <c r="A691" s="458" t="s">
        <v>932</v>
      </c>
      <c r="B691" s="311" t="s">
        <v>933</v>
      </c>
      <c r="C691" s="312" t="s">
        <v>944</v>
      </c>
      <c r="D691" s="7">
        <v>356</v>
      </c>
      <c r="E691" s="659" t="s">
        <v>1747</v>
      </c>
      <c r="F691" s="659" t="s">
        <v>975</v>
      </c>
      <c r="G691" s="236">
        <v>32</v>
      </c>
      <c r="H691" s="236" t="s">
        <v>35</v>
      </c>
      <c r="I691" s="236">
        <v>25</v>
      </c>
      <c r="J691" s="8">
        <v>25</v>
      </c>
      <c r="K691" s="826">
        <f t="shared" si="22"/>
        <v>0</v>
      </c>
      <c r="L691" s="860">
        <v>0</v>
      </c>
      <c r="M691" s="861">
        <v>0</v>
      </c>
      <c r="N691" s="861">
        <v>0</v>
      </c>
      <c r="O691" s="877"/>
      <c r="P691" s="861">
        <v>0</v>
      </c>
      <c r="Q691" s="877"/>
      <c r="R691" s="877"/>
      <c r="S691" s="862">
        <v>0</v>
      </c>
      <c r="T691" s="463"/>
      <c r="U691" s="555"/>
      <c r="V691" s="555"/>
      <c r="W691" s="691"/>
      <c r="X691" s="692"/>
      <c r="Y691" s="692"/>
      <c r="Z691" s="693"/>
      <c r="AA691" s="969" t="s">
        <v>974</v>
      </c>
    </row>
    <row r="692" spans="1:27" ht="63" customHeight="1" thickBot="1" x14ac:dyDescent="0.3">
      <c r="A692" s="460" t="s">
        <v>932</v>
      </c>
      <c r="B692" s="461" t="s">
        <v>933</v>
      </c>
      <c r="C692" s="462" t="s">
        <v>944</v>
      </c>
      <c r="D692" s="374">
        <v>357</v>
      </c>
      <c r="E692" s="669" t="s">
        <v>976</v>
      </c>
      <c r="F692" s="669" t="s">
        <v>975</v>
      </c>
      <c r="G692" s="650">
        <v>717</v>
      </c>
      <c r="H692" s="650" t="s">
        <v>35</v>
      </c>
      <c r="I692" s="650">
        <v>300</v>
      </c>
      <c r="J692" s="375">
        <v>300</v>
      </c>
      <c r="K692" s="828">
        <f t="shared" si="22"/>
        <v>0</v>
      </c>
      <c r="L692" s="866">
        <v>0</v>
      </c>
      <c r="M692" s="867">
        <v>0</v>
      </c>
      <c r="N692" s="867">
        <v>0</v>
      </c>
      <c r="O692" s="868"/>
      <c r="P692" s="867">
        <v>0</v>
      </c>
      <c r="Q692" s="868"/>
      <c r="R692" s="868"/>
      <c r="S692" s="869">
        <v>0</v>
      </c>
      <c r="T692" s="495"/>
      <c r="U692" s="566"/>
      <c r="V692" s="566"/>
      <c r="W692" s="720"/>
      <c r="X692" s="721"/>
      <c r="Y692" s="721"/>
      <c r="Z692" s="722"/>
      <c r="AA692" s="797" t="s">
        <v>974</v>
      </c>
    </row>
    <row r="693" spans="1:27" ht="63" customHeight="1" x14ac:dyDescent="0.25">
      <c r="A693" s="321" t="s">
        <v>932</v>
      </c>
      <c r="B693" s="322" t="s">
        <v>933</v>
      </c>
      <c r="C693" s="459" t="s">
        <v>944</v>
      </c>
      <c r="D693" s="58">
        <v>358</v>
      </c>
      <c r="E693" s="663" t="s">
        <v>977</v>
      </c>
      <c r="F693" s="663" t="s">
        <v>978</v>
      </c>
      <c r="G693" s="647">
        <v>0</v>
      </c>
      <c r="H693" s="647" t="s">
        <v>31</v>
      </c>
      <c r="I693" s="647">
        <v>1</v>
      </c>
      <c r="J693" s="85">
        <v>0.5</v>
      </c>
      <c r="K693" s="823">
        <f t="shared" si="22"/>
        <v>100000000</v>
      </c>
      <c r="L693" s="847">
        <v>100000000</v>
      </c>
      <c r="M693" s="848">
        <v>0</v>
      </c>
      <c r="N693" s="848">
        <v>0</v>
      </c>
      <c r="O693" s="86"/>
      <c r="P693" s="848">
        <v>0</v>
      </c>
      <c r="Q693" s="86"/>
      <c r="R693" s="86"/>
      <c r="S693" s="849">
        <v>0</v>
      </c>
      <c r="T693" s="504">
        <v>1</v>
      </c>
      <c r="U693" s="528" t="s">
        <v>1748</v>
      </c>
      <c r="V693" s="528" t="s">
        <v>59</v>
      </c>
      <c r="W693" s="528">
        <v>100</v>
      </c>
      <c r="X693" s="778">
        <v>43101</v>
      </c>
      <c r="Y693" s="778">
        <v>43465</v>
      </c>
      <c r="Z693" s="695">
        <v>15000000</v>
      </c>
      <c r="AA693" s="696" t="s">
        <v>92</v>
      </c>
    </row>
    <row r="694" spans="1:27" ht="63" customHeight="1" thickBot="1" x14ac:dyDescent="0.3">
      <c r="A694" s="305" t="s">
        <v>932</v>
      </c>
      <c r="B694" s="306" t="s">
        <v>933</v>
      </c>
      <c r="C694" s="307" t="s">
        <v>944</v>
      </c>
      <c r="D694" s="30">
        <v>358</v>
      </c>
      <c r="E694" s="665" t="s">
        <v>977</v>
      </c>
      <c r="F694" s="665" t="s">
        <v>978</v>
      </c>
      <c r="G694" s="649">
        <v>0</v>
      </c>
      <c r="H694" s="649" t="s">
        <v>31</v>
      </c>
      <c r="I694" s="649">
        <v>1</v>
      </c>
      <c r="J694" s="202">
        <v>0.5</v>
      </c>
      <c r="K694" s="824">
        <f t="shared" si="22"/>
        <v>0</v>
      </c>
      <c r="L694" s="852">
        <v>0</v>
      </c>
      <c r="M694" s="853">
        <v>0</v>
      </c>
      <c r="N694" s="853">
        <v>0</v>
      </c>
      <c r="O694" s="854"/>
      <c r="P694" s="853">
        <v>0</v>
      </c>
      <c r="Q694" s="854"/>
      <c r="R694" s="854"/>
      <c r="S694" s="855">
        <v>0</v>
      </c>
      <c r="T694" s="505">
        <v>2</v>
      </c>
      <c r="U694" s="483" t="s">
        <v>979</v>
      </c>
      <c r="V694" s="483" t="s">
        <v>59</v>
      </c>
      <c r="W694" s="483">
        <v>100</v>
      </c>
      <c r="X694" s="779">
        <v>43101</v>
      </c>
      <c r="Y694" s="779">
        <v>43465</v>
      </c>
      <c r="Z694" s="702">
        <v>85000000</v>
      </c>
      <c r="AA694" s="703" t="s">
        <v>92</v>
      </c>
    </row>
    <row r="695" spans="1:27" s="281" customFormat="1" ht="63" customHeight="1" thickBot="1" x14ac:dyDescent="0.3">
      <c r="A695" s="292" t="s">
        <v>932</v>
      </c>
      <c r="B695" s="293" t="s">
        <v>933</v>
      </c>
      <c r="C695" s="296" t="s">
        <v>944</v>
      </c>
      <c r="D695" s="13">
        <v>359</v>
      </c>
      <c r="E695" s="662" t="s">
        <v>980</v>
      </c>
      <c r="F695" s="662" t="s">
        <v>981</v>
      </c>
      <c r="G695" s="645">
        <v>1</v>
      </c>
      <c r="H695" s="645" t="s">
        <v>31</v>
      </c>
      <c r="I695" s="645">
        <v>1</v>
      </c>
      <c r="J695" s="14">
        <v>0.1</v>
      </c>
      <c r="K695" s="827">
        <f t="shared" si="22"/>
        <v>0</v>
      </c>
      <c r="L695" s="863">
        <v>0</v>
      </c>
      <c r="M695" s="864">
        <v>0</v>
      </c>
      <c r="N695" s="864">
        <v>0</v>
      </c>
      <c r="O695" s="50"/>
      <c r="P695" s="864">
        <v>0</v>
      </c>
      <c r="Q695" s="50"/>
      <c r="R695" s="50"/>
      <c r="S695" s="865">
        <v>0</v>
      </c>
      <c r="T695" s="490"/>
      <c r="U695" s="491"/>
      <c r="V695" s="492"/>
      <c r="W695" s="689"/>
      <c r="X695" s="688"/>
      <c r="Y695" s="688"/>
      <c r="Z695" s="690"/>
      <c r="AA695" s="248" t="s">
        <v>938</v>
      </c>
    </row>
    <row r="696" spans="1:27" s="281" customFormat="1" ht="63" customHeight="1" thickBot="1" x14ac:dyDescent="0.3">
      <c r="A696" s="456" t="s">
        <v>932</v>
      </c>
      <c r="B696" s="290" t="s">
        <v>933</v>
      </c>
      <c r="C696" s="295" t="s">
        <v>944</v>
      </c>
      <c r="D696" s="7">
        <v>360</v>
      </c>
      <c r="E696" s="659" t="s">
        <v>1749</v>
      </c>
      <c r="F696" s="659" t="s">
        <v>1750</v>
      </c>
      <c r="G696" s="236">
        <v>14</v>
      </c>
      <c r="H696" s="236" t="s">
        <v>31</v>
      </c>
      <c r="I696" s="236">
        <v>3</v>
      </c>
      <c r="J696" s="8">
        <v>3</v>
      </c>
      <c r="K696" s="826">
        <f t="shared" si="22"/>
        <v>0</v>
      </c>
      <c r="L696" s="860">
        <v>0</v>
      </c>
      <c r="M696" s="861">
        <v>0</v>
      </c>
      <c r="N696" s="861">
        <v>0</v>
      </c>
      <c r="O696" s="76"/>
      <c r="P696" s="861">
        <v>0</v>
      </c>
      <c r="Q696" s="76"/>
      <c r="R696" s="76"/>
      <c r="S696" s="862">
        <v>0</v>
      </c>
      <c r="T696" s="463">
        <v>1</v>
      </c>
      <c r="U696" s="510" t="s">
        <v>1751</v>
      </c>
      <c r="V696" s="503" t="s">
        <v>1150</v>
      </c>
      <c r="W696" s="691">
        <v>2</v>
      </c>
      <c r="X696" s="692">
        <v>43101</v>
      </c>
      <c r="Y696" s="692">
        <v>43465</v>
      </c>
      <c r="Z696" s="693">
        <v>0</v>
      </c>
      <c r="AA696" s="715" t="s">
        <v>938</v>
      </c>
    </row>
    <row r="697" spans="1:27" s="281" customFormat="1" ht="63" customHeight="1" thickBot="1" x14ac:dyDescent="0.3">
      <c r="A697" s="292" t="s">
        <v>932</v>
      </c>
      <c r="B697" s="293" t="s">
        <v>933</v>
      </c>
      <c r="C697" s="296" t="s">
        <v>944</v>
      </c>
      <c r="D697" s="13">
        <v>361</v>
      </c>
      <c r="E697" s="662" t="s">
        <v>982</v>
      </c>
      <c r="F697" s="662" t="s">
        <v>983</v>
      </c>
      <c r="G697" s="645">
        <v>0</v>
      </c>
      <c r="H697" s="645" t="s">
        <v>31</v>
      </c>
      <c r="I697" s="645">
        <v>1</v>
      </c>
      <c r="J697" s="14">
        <v>0.33</v>
      </c>
      <c r="K697" s="827">
        <f t="shared" si="22"/>
        <v>50000000</v>
      </c>
      <c r="L697" s="863">
        <v>50000000</v>
      </c>
      <c r="M697" s="864">
        <v>0</v>
      </c>
      <c r="N697" s="864">
        <v>0</v>
      </c>
      <c r="O697" s="50"/>
      <c r="P697" s="864">
        <v>0</v>
      </c>
      <c r="Q697" s="50"/>
      <c r="R697" s="50"/>
      <c r="S697" s="865">
        <v>0</v>
      </c>
      <c r="T697" s="490">
        <v>1</v>
      </c>
      <c r="U697" s="492" t="s">
        <v>1752</v>
      </c>
      <c r="V697" s="492" t="s">
        <v>59</v>
      </c>
      <c r="W697" s="689">
        <v>100</v>
      </c>
      <c r="X697" s="688">
        <v>43101</v>
      </c>
      <c r="Y697" s="688">
        <v>43465</v>
      </c>
      <c r="Z697" s="690">
        <v>50000000</v>
      </c>
      <c r="AA697" s="248" t="s">
        <v>938</v>
      </c>
    </row>
    <row r="698" spans="1:27" s="281" customFormat="1" ht="63" customHeight="1" thickBot="1" x14ac:dyDescent="0.3">
      <c r="A698" s="456" t="s">
        <v>932</v>
      </c>
      <c r="B698" s="290" t="s">
        <v>933</v>
      </c>
      <c r="C698" s="295" t="s">
        <v>944</v>
      </c>
      <c r="D698" s="7">
        <v>362</v>
      </c>
      <c r="E698" s="659" t="s">
        <v>984</v>
      </c>
      <c r="F698" s="659" t="s">
        <v>985</v>
      </c>
      <c r="G698" s="236">
        <v>0</v>
      </c>
      <c r="H698" s="236" t="s">
        <v>31</v>
      </c>
      <c r="I698" s="236">
        <v>1</v>
      </c>
      <c r="J698" s="8">
        <v>0.33</v>
      </c>
      <c r="K698" s="826">
        <f t="shared" si="22"/>
        <v>140000000</v>
      </c>
      <c r="L698" s="860">
        <v>140000000</v>
      </c>
      <c r="M698" s="861">
        <v>0</v>
      </c>
      <c r="N698" s="861">
        <v>0</v>
      </c>
      <c r="O698" s="76"/>
      <c r="P698" s="861">
        <v>0</v>
      </c>
      <c r="Q698" s="76"/>
      <c r="R698" s="76"/>
      <c r="S698" s="862">
        <v>0</v>
      </c>
      <c r="T698" s="463">
        <v>1</v>
      </c>
      <c r="U698" s="510" t="s">
        <v>1753</v>
      </c>
      <c r="V698" s="503" t="s">
        <v>1205</v>
      </c>
      <c r="W698" s="691">
        <v>1</v>
      </c>
      <c r="X698" s="692">
        <v>43101</v>
      </c>
      <c r="Y698" s="692">
        <v>43465</v>
      </c>
      <c r="Z698" s="693">
        <v>140000000</v>
      </c>
      <c r="AA698" s="715" t="s">
        <v>938</v>
      </c>
    </row>
    <row r="699" spans="1:27" s="281" customFormat="1" ht="63" customHeight="1" x14ac:dyDescent="0.25">
      <c r="A699" s="284" t="s">
        <v>932</v>
      </c>
      <c r="B699" s="285" t="s">
        <v>933</v>
      </c>
      <c r="C699" s="299" t="s">
        <v>944</v>
      </c>
      <c r="D699" s="58">
        <v>363</v>
      </c>
      <c r="E699" s="656" t="s">
        <v>986</v>
      </c>
      <c r="F699" s="656" t="s">
        <v>834</v>
      </c>
      <c r="G699" s="647">
        <v>75</v>
      </c>
      <c r="H699" s="647" t="s">
        <v>31</v>
      </c>
      <c r="I699" s="647">
        <v>45</v>
      </c>
      <c r="J699" s="59">
        <v>10</v>
      </c>
      <c r="K699" s="823">
        <f t="shared" si="22"/>
        <v>40000000</v>
      </c>
      <c r="L699" s="847">
        <v>40000000</v>
      </c>
      <c r="M699" s="848">
        <v>0</v>
      </c>
      <c r="N699" s="848">
        <v>0</v>
      </c>
      <c r="O699" s="86"/>
      <c r="P699" s="848">
        <v>0</v>
      </c>
      <c r="Q699" s="86"/>
      <c r="R699" s="86"/>
      <c r="S699" s="849">
        <v>0</v>
      </c>
      <c r="T699" s="814">
        <v>1</v>
      </c>
      <c r="U699" s="550" t="s">
        <v>987</v>
      </c>
      <c r="V699" s="485" t="s">
        <v>59</v>
      </c>
      <c r="W699" s="486">
        <v>100</v>
      </c>
      <c r="X699" s="712">
        <v>43101</v>
      </c>
      <c r="Y699" s="712">
        <v>43465</v>
      </c>
      <c r="Z699" s="818">
        <v>0</v>
      </c>
      <c r="AA699" s="696" t="s">
        <v>938</v>
      </c>
    </row>
    <row r="700" spans="1:27" s="281" customFormat="1" ht="63" customHeight="1" x14ac:dyDescent="0.25">
      <c r="A700" s="300" t="s">
        <v>932</v>
      </c>
      <c r="B700" s="279" t="s">
        <v>933</v>
      </c>
      <c r="C700" s="301" t="s">
        <v>944</v>
      </c>
      <c r="D700" s="20">
        <v>363</v>
      </c>
      <c r="E700" s="657" t="s">
        <v>986</v>
      </c>
      <c r="F700" s="657" t="s">
        <v>834</v>
      </c>
      <c r="G700" s="237">
        <v>75</v>
      </c>
      <c r="H700" s="237" t="s">
        <v>31</v>
      </c>
      <c r="I700" s="237">
        <v>45</v>
      </c>
      <c r="J700" s="21">
        <v>10</v>
      </c>
      <c r="K700" s="821">
        <f t="shared" si="22"/>
        <v>0</v>
      </c>
      <c r="L700" s="840">
        <v>0</v>
      </c>
      <c r="M700" s="841">
        <v>0</v>
      </c>
      <c r="N700" s="841">
        <v>0</v>
      </c>
      <c r="O700" s="51"/>
      <c r="P700" s="841">
        <v>0</v>
      </c>
      <c r="Q700" s="51"/>
      <c r="R700" s="51"/>
      <c r="S700" s="842">
        <v>0</v>
      </c>
      <c r="T700" s="815">
        <v>2</v>
      </c>
      <c r="U700" s="551" t="s">
        <v>1754</v>
      </c>
      <c r="V700" s="479" t="s">
        <v>59</v>
      </c>
      <c r="W700" s="488">
        <v>100</v>
      </c>
      <c r="X700" s="697">
        <v>43101</v>
      </c>
      <c r="Y700" s="697">
        <v>43465</v>
      </c>
      <c r="Z700" s="798">
        <v>40000000</v>
      </c>
      <c r="AA700" s="699" t="s">
        <v>938</v>
      </c>
    </row>
    <row r="701" spans="1:27" s="281" customFormat="1" ht="63" customHeight="1" thickBot="1" x14ac:dyDescent="0.3">
      <c r="A701" s="287" t="s">
        <v>932</v>
      </c>
      <c r="B701" s="288" t="s">
        <v>933</v>
      </c>
      <c r="C701" s="310" t="s">
        <v>944</v>
      </c>
      <c r="D701" s="30">
        <v>363</v>
      </c>
      <c r="E701" s="658" t="s">
        <v>986</v>
      </c>
      <c r="F701" s="658" t="s">
        <v>834</v>
      </c>
      <c r="G701" s="649">
        <v>75</v>
      </c>
      <c r="H701" s="649" t="s">
        <v>31</v>
      </c>
      <c r="I701" s="649">
        <v>45</v>
      </c>
      <c r="J701" s="31">
        <v>10</v>
      </c>
      <c r="K701" s="824">
        <f t="shared" si="22"/>
        <v>0</v>
      </c>
      <c r="L701" s="852">
        <v>0</v>
      </c>
      <c r="M701" s="853">
        <v>0</v>
      </c>
      <c r="N701" s="853">
        <v>0</v>
      </c>
      <c r="O701" s="84"/>
      <c r="P701" s="853">
        <v>0</v>
      </c>
      <c r="Q701" s="84"/>
      <c r="R701" s="84"/>
      <c r="S701" s="855">
        <v>0</v>
      </c>
      <c r="T701" s="817">
        <v>3</v>
      </c>
      <c r="U701" s="552" t="s">
        <v>988</v>
      </c>
      <c r="V701" s="482" t="s">
        <v>59</v>
      </c>
      <c r="W701" s="713">
        <v>100</v>
      </c>
      <c r="X701" s="701">
        <v>43101</v>
      </c>
      <c r="Y701" s="701">
        <v>43465</v>
      </c>
      <c r="Z701" s="819">
        <v>0</v>
      </c>
      <c r="AA701" s="703" t="s">
        <v>938</v>
      </c>
    </row>
    <row r="702" spans="1:27" s="281" customFormat="1" ht="63" customHeight="1" thickBot="1" x14ac:dyDescent="0.3">
      <c r="A702" s="456" t="s">
        <v>932</v>
      </c>
      <c r="B702" s="290" t="s">
        <v>933</v>
      </c>
      <c r="C702" s="295" t="s">
        <v>944</v>
      </c>
      <c r="D702" s="7">
        <v>364</v>
      </c>
      <c r="E702" s="659" t="s">
        <v>989</v>
      </c>
      <c r="F702" s="659" t="s">
        <v>990</v>
      </c>
      <c r="G702" s="236">
        <v>4</v>
      </c>
      <c r="H702" s="236" t="s">
        <v>31</v>
      </c>
      <c r="I702" s="236">
        <v>8</v>
      </c>
      <c r="J702" s="8">
        <v>2</v>
      </c>
      <c r="K702" s="826">
        <f t="shared" si="22"/>
        <v>50000000</v>
      </c>
      <c r="L702" s="860">
        <v>50000000</v>
      </c>
      <c r="M702" s="861">
        <v>0</v>
      </c>
      <c r="N702" s="861">
        <v>0</v>
      </c>
      <c r="O702" s="76"/>
      <c r="P702" s="861">
        <v>0</v>
      </c>
      <c r="Q702" s="76"/>
      <c r="R702" s="76"/>
      <c r="S702" s="862">
        <v>0</v>
      </c>
      <c r="T702" s="463">
        <v>1</v>
      </c>
      <c r="U702" s="510" t="s">
        <v>1755</v>
      </c>
      <c r="V702" s="503" t="s">
        <v>1150</v>
      </c>
      <c r="W702" s="691">
        <v>2</v>
      </c>
      <c r="X702" s="692">
        <v>43101</v>
      </c>
      <c r="Y702" s="692">
        <v>43465</v>
      </c>
      <c r="Z702" s="693">
        <v>50000000</v>
      </c>
      <c r="AA702" s="715" t="s">
        <v>938</v>
      </c>
    </row>
    <row r="703" spans="1:27" s="281" customFormat="1" ht="63" customHeight="1" thickBot="1" x14ac:dyDescent="0.3">
      <c r="A703" s="292" t="s">
        <v>932</v>
      </c>
      <c r="B703" s="293" t="s">
        <v>933</v>
      </c>
      <c r="C703" s="296" t="s">
        <v>944</v>
      </c>
      <c r="D703" s="13">
        <v>365</v>
      </c>
      <c r="E703" s="606" t="s">
        <v>991</v>
      </c>
      <c r="F703" s="662" t="s">
        <v>992</v>
      </c>
      <c r="G703" s="645">
        <v>0</v>
      </c>
      <c r="H703" s="645" t="s">
        <v>31</v>
      </c>
      <c r="I703" s="645">
        <v>1</v>
      </c>
      <c r="J703" s="14">
        <v>0.1</v>
      </c>
      <c r="K703" s="827">
        <f t="shared" si="22"/>
        <v>0</v>
      </c>
      <c r="L703" s="863">
        <v>0</v>
      </c>
      <c r="M703" s="864">
        <v>0</v>
      </c>
      <c r="N703" s="864">
        <v>0</v>
      </c>
      <c r="O703" s="50"/>
      <c r="P703" s="864">
        <v>0</v>
      </c>
      <c r="Q703" s="50"/>
      <c r="R703" s="50"/>
      <c r="S703" s="865">
        <v>0</v>
      </c>
      <c r="T703" s="490"/>
      <c r="U703" s="491"/>
      <c r="V703" s="492"/>
      <c r="W703" s="689"/>
      <c r="X703" s="688">
        <v>43101</v>
      </c>
      <c r="Y703" s="688">
        <v>43465</v>
      </c>
      <c r="Z703" s="690"/>
      <c r="AA703" s="248" t="s">
        <v>938</v>
      </c>
    </row>
    <row r="704" spans="1:27" ht="63" customHeight="1" thickBot="1" x14ac:dyDescent="0.3">
      <c r="A704" s="458" t="s">
        <v>932</v>
      </c>
      <c r="B704" s="311" t="s">
        <v>933</v>
      </c>
      <c r="C704" s="312" t="s">
        <v>944</v>
      </c>
      <c r="D704" s="7">
        <v>366</v>
      </c>
      <c r="E704" s="661" t="s">
        <v>1756</v>
      </c>
      <c r="F704" s="661" t="s">
        <v>993</v>
      </c>
      <c r="G704" s="236">
        <v>0</v>
      </c>
      <c r="H704" s="236" t="s">
        <v>31</v>
      </c>
      <c r="I704" s="236">
        <v>1</v>
      </c>
      <c r="J704" s="74">
        <v>1</v>
      </c>
      <c r="K704" s="825">
        <f t="shared" si="22"/>
        <v>0</v>
      </c>
      <c r="L704" s="856">
        <v>0</v>
      </c>
      <c r="M704" s="857">
        <v>0</v>
      </c>
      <c r="N704" s="857">
        <v>0</v>
      </c>
      <c r="O704" s="41"/>
      <c r="P704" s="857">
        <v>0</v>
      </c>
      <c r="Q704" s="41"/>
      <c r="R704" s="41"/>
      <c r="S704" s="859">
        <v>0</v>
      </c>
      <c r="T704" s="463">
        <v>1</v>
      </c>
      <c r="U704" s="513" t="s">
        <v>1757</v>
      </c>
      <c r="V704" s="513" t="s">
        <v>1150</v>
      </c>
      <c r="W704" s="513">
        <v>2</v>
      </c>
      <c r="X704" s="780">
        <v>43101</v>
      </c>
      <c r="Y704" s="780">
        <v>43465</v>
      </c>
      <c r="Z704" s="693">
        <v>0</v>
      </c>
      <c r="AA704" s="715" t="s">
        <v>92</v>
      </c>
    </row>
    <row r="705" spans="1:27" ht="63" customHeight="1" thickBot="1" x14ac:dyDescent="0.3">
      <c r="A705" s="313" t="s">
        <v>932</v>
      </c>
      <c r="B705" s="314" t="s">
        <v>933</v>
      </c>
      <c r="C705" s="315" t="s">
        <v>944</v>
      </c>
      <c r="D705" s="13">
        <v>367</v>
      </c>
      <c r="E705" s="666" t="s">
        <v>994</v>
      </c>
      <c r="F705" s="666" t="s">
        <v>995</v>
      </c>
      <c r="G705" s="645">
        <v>0</v>
      </c>
      <c r="H705" s="645" t="s">
        <v>31</v>
      </c>
      <c r="I705" s="645">
        <v>1</v>
      </c>
      <c r="J705" s="91">
        <v>0.5</v>
      </c>
      <c r="K705" s="821">
        <f t="shared" si="22"/>
        <v>0</v>
      </c>
      <c r="L705" s="840">
        <v>0</v>
      </c>
      <c r="M705" s="841">
        <v>0</v>
      </c>
      <c r="N705" s="841">
        <v>0</v>
      </c>
      <c r="O705" s="51"/>
      <c r="P705" s="841">
        <v>0</v>
      </c>
      <c r="Q705" s="51"/>
      <c r="R705" s="51"/>
      <c r="S705" s="842">
        <v>0</v>
      </c>
      <c r="T705" s="490">
        <v>1</v>
      </c>
      <c r="U705" s="509" t="s">
        <v>1286</v>
      </c>
      <c r="V705" s="509" t="s">
        <v>59</v>
      </c>
      <c r="W705" s="509">
        <v>10</v>
      </c>
      <c r="X705" s="785">
        <v>43101</v>
      </c>
      <c r="Y705" s="785">
        <v>43465</v>
      </c>
      <c r="Z705" s="690">
        <v>0</v>
      </c>
      <c r="AA705" s="248" t="s">
        <v>92</v>
      </c>
    </row>
    <row r="706" spans="1:27" s="281" customFormat="1" ht="63" customHeight="1" thickBot="1" x14ac:dyDescent="0.3">
      <c r="A706" s="456" t="s">
        <v>932</v>
      </c>
      <c r="B706" s="290" t="s">
        <v>933</v>
      </c>
      <c r="C706" s="295" t="s">
        <v>944</v>
      </c>
      <c r="D706" s="7">
        <v>368</v>
      </c>
      <c r="E706" s="659" t="s">
        <v>996</v>
      </c>
      <c r="F706" s="659" t="s">
        <v>995</v>
      </c>
      <c r="G706" s="236">
        <v>0</v>
      </c>
      <c r="H706" s="236" t="s">
        <v>31</v>
      </c>
      <c r="I706" s="236">
        <v>1</v>
      </c>
      <c r="J706" s="8">
        <v>0.1</v>
      </c>
      <c r="K706" s="822">
        <f t="shared" si="22"/>
        <v>0</v>
      </c>
      <c r="L706" s="844">
        <v>0</v>
      </c>
      <c r="M706" s="845">
        <v>0</v>
      </c>
      <c r="N706" s="845">
        <v>0</v>
      </c>
      <c r="O706" s="46"/>
      <c r="P706" s="845">
        <v>0</v>
      </c>
      <c r="Q706" s="46"/>
      <c r="R706" s="46"/>
      <c r="S706" s="846">
        <v>0</v>
      </c>
      <c r="T706" s="463">
        <v>1</v>
      </c>
      <c r="U706" s="510" t="s">
        <v>1758</v>
      </c>
      <c r="V706" s="503" t="s">
        <v>59</v>
      </c>
      <c r="W706" s="691">
        <v>10</v>
      </c>
      <c r="X706" s="692">
        <v>43101</v>
      </c>
      <c r="Y706" s="692">
        <v>43465</v>
      </c>
      <c r="Z706" s="693">
        <v>0</v>
      </c>
      <c r="AA706" s="715" t="s">
        <v>938</v>
      </c>
    </row>
    <row r="707" spans="1:27" ht="63" customHeight="1" x14ac:dyDescent="0.25">
      <c r="A707" s="321" t="s">
        <v>932</v>
      </c>
      <c r="B707" s="322" t="s">
        <v>933</v>
      </c>
      <c r="C707" s="323" t="s">
        <v>997</v>
      </c>
      <c r="D707" s="58">
        <v>369</v>
      </c>
      <c r="E707" s="656" t="s">
        <v>998</v>
      </c>
      <c r="F707" s="663" t="s">
        <v>999</v>
      </c>
      <c r="G707" s="647">
        <v>4</v>
      </c>
      <c r="H707" s="647" t="s">
        <v>31</v>
      </c>
      <c r="I707" s="647">
        <v>4</v>
      </c>
      <c r="J707" s="59">
        <v>1</v>
      </c>
      <c r="K707" s="823">
        <f t="shared" si="22"/>
        <v>30000000</v>
      </c>
      <c r="L707" s="847">
        <v>30000000</v>
      </c>
      <c r="M707" s="848">
        <v>0</v>
      </c>
      <c r="N707" s="848">
        <v>0</v>
      </c>
      <c r="O707" s="86"/>
      <c r="P707" s="848">
        <v>0</v>
      </c>
      <c r="Q707" s="86"/>
      <c r="R707" s="86"/>
      <c r="S707" s="849">
        <v>0</v>
      </c>
      <c r="T707" s="504">
        <v>1</v>
      </c>
      <c r="U707" s="515" t="s">
        <v>1759</v>
      </c>
      <c r="V707" s="485" t="s">
        <v>1218</v>
      </c>
      <c r="W707" s="726">
        <v>1</v>
      </c>
      <c r="X707" s="694">
        <v>43101</v>
      </c>
      <c r="Y707" s="694">
        <v>43465</v>
      </c>
      <c r="Z707" s="695">
        <v>0</v>
      </c>
      <c r="AA707" s="696" t="s">
        <v>1000</v>
      </c>
    </row>
    <row r="708" spans="1:27" ht="63" customHeight="1" thickBot="1" x14ac:dyDescent="0.3">
      <c r="A708" s="464" t="s">
        <v>932</v>
      </c>
      <c r="B708" s="308" t="s">
        <v>933</v>
      </c>
      <c r="C708" s="319" t="s">
        <v>997</v>
      </c>
      <c r="D708" s="44">
        <v>369</v>
      </c>
      <c r="E708" s="660" t="s">
        <v>998</v>
      </c>
      <c r="F708" s="670" t="s">
        <v>999</v>
      </c>
      <c r="G708" s="243">
        <v>4</v>
      </c>
      <c r="H708" s="243" t="s">
        <v>31</v>
      </c>
      <c r="I708" s="243">
        <v>4</v>
      </c>
      <c r="J708" s="45">
        <v>1</v>
      </c>
      <c r="K708" s="822">
        <f t="shared" si="22"/>
        <v>0</v>
      </c>
      <c r="L708" s="844">
        <v>0</v>
      </c>
      <c r="M708" s="845">
        <v>0</v>
      </c>
      <c r="N708" s="845">
        <v>0</v>
      </c>
      <c r="O708" s="876"/>
      <c r="P708" s="845">
        <v>0</v>
      </c>
      <c r="Q708" s="876"/>
      <c r="R708" s="876"/>
      <c r="S708" s="846">
        <v>0</v>
      </c>
      <c r="T708" s="517">
        <v>2</v>
      </c>
      <c r="U708" s="518" t="s">
        <v>1760</v>
      </c>
      <c r="V708" s="708" t="s">
        <v>59</v>
      </c>
      <c r="W708" s="709">
        <v>100</v>
      </c>
      <c r="X708" s="745">
        <v>43101</v>
      </c>
      <c r="Y708" s="745">
        <v>43465</v>
      </c>
      <c r="Z708" s="711">
        <v>30000000</v>
      </c>
      <c r="AA708" s="725" t="s">
        <v>1000</v>
      </c>
    </row>
    <row r="709" spans="1:27" ht="63" customHeight="1" x14ac:dyDescent="0.25">
      <c r="A709" s="321" t="s">
        <v>932</v>
      </c>
      <c r="B709" s="322" t="s">
        <v>933</v>
      </c>
      <c r="C709" s="323" t="s">
        <v>997</v>
      </c>
      <c r="D709" s="58">
        <v>370</v>
      </c>
      <c r="E709" s="656" t="s">
        <v>1001</v>
      </c>
      <c r="F709" s="663" t="s">
        <v>1002</v>
      </c>
      <c r="G709" s="647">
        <v>20</v>
      </c>
      <c r="H709" s="647" t="s">
        <v>31</v>
      </c>
      <c r="I709" s="647">
        <v>160</v>
      </c>
      <c r="J709" s="59">
        <v>40</v>
      </c>
      <c r="K709" s="823">
        <f t="shared" si="22"/>
        <v>24000000</v>
      </c>
      <c r="L709" s="847">
        <v>24000000</v>
      </c>
      <c r="M709" s="848">
        <v>0</v>
      </c>
      <c r="N709" s="848">
        <v>0</v>
      </c>
      <c r="O709" s="86"/>
      <c r="P709" s="848">
        <v>0</v>
      </c>
      <c r="Q709" s="86"/>
      <c r="R709" s="86"/>
      <c r="S709" s="849">
        <v>0</v>
      </c>
      <c r="T709" s="504">
        <v>1</v>
      </c>
      <c r="U709" s="792" t="s">
        <v>1003</v>
      </c>
      <c r="V709" s="792" t="s">
        <v>59</v>
      </c>
      <c r="W709" s="486">
        <v>100</v>
      </c>
      <c r="X709" s="727">
        <v>43101</v>
      </c>
      <c r="Y709" s="727">
        <v>43465</v>
      </c>
      <c r="Z709" s="695">
        <v>0</v>
      </c>
      <c r="AA709" s="696" t="s">
        <v>1000</v>
      </c>
    </row>
    <row r="710" spans="1:27" ht="63" customHeight="1" thickBot="1" x14ac:dyDescent="0.3">
      <c r="A710" s="464" t="s">
        <v>932</v>
      </c>
      <c r="B710" s="308" t="s">
        <v>933</v>
      </c>
      <c r="C710" s="319" t="s">
        <v>997</v>
      </c>
      <c r="D710" s="44">
        <v>370</v>
      </c>
      <c r="E710" s="660" t="s">
        <v>1001</v>
      </c>
      <c r="F710" s="670" t="s">
        <v>1002</v>
      </c>
      <c r="G710" s="243">
        <v>20</v>
      </c>
      <c r="H710" s="243" t="s">
        <v>31</v>
      </c>
      <c r="I710" s="243">
        <v>160</v>
      </c>
      <c r="J710" s="45">
        <v>40</v>
      </c>
      <c r="K710" s="822">
        <f t="shared" si="22"/>
        <v>0</v>
      </c>
      <c r="L710" s="844">
        <v>0</v>
      </c>
      <c r="M710" s="845">
        <v>0</v>
      </c>
      <c r="N710" s="845">
        <v>0</v>
      </c>
      <c r="O710" s="46"/>
      <c r="P710" s="845">
        <v>0</v>
      </c>
      <c r="Q710" s="46"/>
      <c r="R710" s="46"/>
      <c r="S710" s="846">
        <v>0</v>
      </c>
      <c r="T710" s="517">
        <v>2</v>
      </c>
      <c r="U710" s="518" t="s">
        <v>1287</v>
      </c>
      <c r="V710" s="708" t="s">
        <v>59</v>
      </c>
      <c r="W710" s="709">
        <v>100</v>
      </c>
      <c r="X710" s="710">
        <v>43101</v>
      </c>
      <c r="Y710" s="710">
        <v>43465</v>
      </c>
      <c r="Z710" s="711">
        <v>24000000</v>
      </c>
      <c r="AA710" s="725" t="s">
        <v>1000</v>
      </c>
    </row>
    <row r="711" spans="1:27" ht="63" customHeight="1" x14ac:dyDescent="0.25">
      <c r="A711" s="321" t="s">
        <v>932</v>
      </c>
      <c r="B711" s="322" t="s">
        <v>933</v>
      </c>
      <c r="C711" s="323" t="s">
        <v>997</v>
      </c>
      <c r="D711" s="58">
        <v>371</v>
      </c>
      <c r="E711" s="656" t="s">
        <v>1004</v>
      </c>
      <c r="F711" s="663" t="s">
        <v>1005</v>
      </c>
      <c r="G711" s="647">
        <v>23000</v>
      </c>
      <c r="H711" s="647" t="s">
        <v>31</v>
      </c>
      <c r="I711" s="647">
        <v>3000</v>
      </c>
      <c r="J711" s="59">
        <v>750</v>
      </c>
      <c r="K711" s="823">
        <f t="shared" si="22"/>
        <v>70000000</v>
      </c>
      <c r="L711" s="847">
        <v>70000000</v>
      </c>
      <c r="M711" s="848">
        <v>0</v>
      </c>
      <c r="N711" s="848">
        <v>0</v>
      </c>
      <c r="O711" s="875"/>
      <c r="P711" s="848">
        <v>0</v>
      </c>
      <c r="Q711" s="875"/>
      <c r="R711" s="875"/>
      <c r="S711" s="849">
        <v>0</v>
      </c>
      <c r="T711" s="504">
        <v>1</v>
      </c>
      <c r="U711" s="515" t="s">
        <v>1006</v>
      </c>
      <c r="V711" s="485" t="s">
        <v>59</v>
      </c>
      <c r="W711" s="486">
        <v>100</v>
      </c>
      <c r="X711" s="712">
        <v>43101</v>
      </c>
      <c r="Y711" s="712">
        <v>43465</v>
      </c>
      <c r="Z711" s="695">
        <v>70000000</v>
      </c>
      <c r="AA711" s="696" t="s">
        <v>1000</v>
      </c>
    </row>
    <row r="712" spans="1:27" ht="63" customHeight="1" thickBot="1" x14ac:dyDescent="0.3">
      <c r="A712" s="464" t="s">
        <v>932</v>
      </c>
      <c r="B712" s="308" t="s">
        <v>933</v>
      </c>
      <c r="C712" s="319" t="s">
        <v>997</v>
      </c>
      <c r="D712" s="44">
        <v>371</v>
      </c>
      <c r="E712" s="660" t="s">
        <v>1004</v>
      </c>
      <c r="F712" s="670" t="s">
        <v>1005</v>
      </c>
      <c r="G712" s="243">
        <v>23000</v>
      </c>
      <c r="H712" s="243" t="s">
        <v>31</v>
      </c>
      <c r="I712" s="243">
        <v>3000</v>
      </c>
      <c r="J712" s="45">
        <v>750</v>
      </c>
      <c r="K712" s="822">
        <f t="shared" si="22"/>
        <v>0</v>
      </c>
      <c r="L712" s="844">
        <v>0</v>
      </c>
      <c r="M712" s="845">
        <v>0</v>
      </c>
      <c r="N712" s="845">
        <v>0</v>
      </c>
      <c r="O712" s="46"/>
      <c r="P712" s="845">
        <v>0</v>
      </c>
      <c r="Q712" s="46"/>
      <c r="R712" s="46"/>
      <c r="S712" s="846">
        <v>0</v>
      </c>
      <c r="T712" s="517">
        <v>2</v>
      </c>
      <c r="U712" s="518" t="s">
        <v>1761</v>
      </c>
      <c r="V712" s="708" t="s">
        <v>59</v>
      </c>
      <c r="W712" s="709">
        <v>100</v>
      </c>
      <c r="X712" s="710">
        <v>43101</v>
      </c>
      <c r="Y712" s="710">
        <v>43465</v>
      </c>
      <c r="Z712" s="711">
        <v>0</v>
      </c>
      <c r="AA712" s="725" t="s">
        <v>1000</v>
      </c>
    </row>
    <row r="713" spans="1:27" ht="63" customHeight="1" x14ac:dyDescent="0.25">
      <c r="A713" s="321" t="s">
        <v>932</v>
      </c>
      <c r="B713" s="322" t="s">
        <v>933</v>
      </c>
      <c r="C713" s="323" t="s">
        <v>997</v>
      </c>
      <c r="D713" s="58">
        <v>372</v>
      </c>
      <c r="E713" s="656" t="s">
        <v>1762</v>
      </c>
      <c r="F713" s="663" t="s">
        <v>1007</v>
      </c>
      <c r="G713" s="647">
        <v>6790</v>
      </c>
      <c r="H713" s="647" t="s">
        <v>31</v>
      </c>
      <c r="I713" s="647">
        <v>3290</v>
      </c>
      <c r="J713" s="59">
        <v>822</v>
      </c>
      <c r="K713" s="823">
        <f t="shared" si="22"/>
        <v>103000000</v>
      </c>
      <c r="L713" s="847">
        <v>103000000</v>
      </c>
      <c r="M713" s="848">
        <v>0</v>
      </c>
      <c r="N713" s="848">
        <v>0</v>
      </c>
      <c r="O713" s="86"/>
      <c r="P713" s="848">
        <v>0</v>
      </c>
      <c r="Q713" s="86"/>
      <c r="R713" s="86"/>
      <c r="S713" s="849">
        <v>0</v>
      </c>
      <c r="T713" s="504">
        <v>1</v>
      </c>
      <c r="U713" s="515" t="s">
        <v>1296</v>
      </c>
      <c r="V713" s="485" t="s">
        <v>59</v>
      </c>
      <c r="W713" s="486">
        <v>100</v>
      </c>
      <c r="X713" s="712">
        <v>43101</v>
      </c>
      <c r="Y713" s="712">
        <v>43465</v>
      </c>
      <c r="Z713" s="695">
        <v>0</v>
      </c>
      <c r="AA713" s="696" t="s">
        <v>1000</v>
      </c>
    </row>
    <row r="714" spans="1:27" ht="63" customHeight="1" x14ac:dyDescent="0.25">
      <c r="A714" s="302" t="s">
        <v>932</v>
      </c>
      <c r="B714" s="303" t="s">
        <v>933</v>
      </c>
      <c r="C714" s="324" t="s">
        <v>997</v>
      </c>
      <c r="D714" s="20">
        <v>372</v>
      </c>
      <c r="E714" s="657" t="s">
        <v>1762</v>
      </c>
      <c r="F714" s="664" t="s">
        <v>1007</v>
      </c>
      <c r="G714" s="237">
        <v>6790</v>
      </c>
      <c r="H714" s="237" t="s">
        <v>31</v>
      </c>
      <c r="I714" s="237">
        <v>3290</v>
      </c>
      <c r="J714" s="21">
        <v>822</v>
      </c>
      <c r="K714" s="821">
        <f t="shared" si="22"/>
        <v>0</v>
      </c>
      <c r="L714" s="840">
        <v>0</v>
      </c>
      <c r="M714" s="841">
        <v>0</v>
      </c>
      <c r="N714" s="841">
        <v>0</v>
      </c>
      <c r="O714" s="51"/>
      <c r="P714" s="841">
        <v>0</v>
      </c>
      <c r="Q714" s="51"/>
      <c r="R714" s="51"/>
      <c r="S714" s="842">
        <v>0</v>
      </c>
      <c r="T714" s="480">
        <v>2</v>
      </c>
      <c r="U714" s="516" t="s">
        <v>1288</v>
      </c>
      <c r="V714" s="479" t="s">
        <v>59</v>
      </c>
      <c r="W714" s="488">
        <v>100</v>
      </c>
      <c r="X714" s="697">
        <v>43101</v>
      </c>
      <c r="Y714" s="697">
        <v>43465</v>
      </c>
      <c r="Z714" s="698">
        <v>0</v>
      </c>
      <c r="AA714" s="699" t="s">
        <v>1000</v>
      </c>
    </row>
    <row r="715" spans="1:27" ht="63" customHeight="1" x14ac:dyDescent="0.25">
      <c r="A715" s="302" t="s">
        <v>932</v>
      </c>
      <c r="B715" s="303" t="s">
        <v>933</v>
      </c>
      <c r="C715" s="324" t="s">
        <v>997</v>
      </c>
      <c r="D715" s="20">
        <v>372</v>
      </c>
      <c r="E715" s="657" t="s">
        <v>1762</v>
      </c>
      <c r="F715" s="664" t="s">
        <v>1007</v>
      </c>
      <c r="G715" s="237">
        <v>6790</v>
      </c>
      <c r="H715" s="237" t="s">
        <v>31</v>
      </c>
      <c r="I715" s="237">
        <v>3290</v>
      </c>
      <c r="J715" s="21">
        <v>822</v>
      </c>
      <c r="K715" s="821">
        <f t="shared" si="22"/>
        <v>0</v>
      </c>
      <c r="L715" s="840">
        <v>0</v>
      </c>
      <c r="M715" s="841">
        <v>0</v>
      </c>
      <c r="N715" s="841">
        <v>0</v>
      </c>
      <c r="O715" s="843"/>
      <c r="P715" s="841">
        <v>0</v>
      </c>
      <c r="Q715" s="843"/>
      <c r="R715" s="843"/>
      <c r="S715" s="842">
        <v>0</v>
      </c>
      <c r="T715" s="564">
        <v>3</v>
      </c>
      <c r="U715" s="516" t="s">
        <v>1763</v>
      </c>
      <c r="V715" s="479" t="s">
        <v>59</v>
      </c>
      <c r="W715" s="564">
        <v>100</v>
      </c>
      <c r="X715" s="758">
        <v>43101</v>
      </c>
      <c r="Y715" s="758">
        <v>43465</v>
      </c>
      <c r="Z715" s="759">
        <v>55000000</v>
      </c>
      <c r="AA715" s="699" t="s">
        <v>1000</v>
      </c>
    </row>
    <row r="716" spans="1:27" ht="63" customHeight="1" thickBot="1" x14ac:dyDescent="0.3">
      <c r="A716" s="464" t="s">
        <v>932</v>
      </c>
      <c r="B716" s="308" t="s">
        <v>933</v>
      </c>
      <c r="C716" s="319" t="s">
        <v>997</v>
      </c>
      <c r="D716" s="44">
        <v>372</v>
      </c>
      <c r="E716" s="660" t="s">
        <v>1762</v>
      </c>
      <c r="F716" s="670" t="s">
        <v>1007</v>
      </c>
      <c r="G716" s="243">
        <v>6790</v>
      </c>
      <c r="H716" s="243" t="s">
        <v>31</v>
      </c>
      <c r="I716" s="243">
        <v>3290</v>
      </c>
      <c r="J716" s="45">
        <v>822</v>
      </c>
      <c r="K716" s="822">
        <f t="shared" ref="K716:K737" si="23">+L716+M716+N716+O716+P716+Q716+R716+S716</f>
        <v>0</v>
      </c>
      <c r="L716" s="844">
        <v>0</v>
      </c>
      <c r="M716" s="845">
        <v>0</v>
      </c>
      <c r="N716" s="845">
        <v>0</v>
      </c>
      <c r="O716" s="46"/>
      <c r="P716" s="845">
        <v>0</v>
      </c>
      <c r="Q716" s="46"/>
      <c r="R716" s="46"/>
      <c r="S716" s="846">
        <v>0</v>
      </c>
      <c r="T716" s="517">
        <v>4</v>
      </c>
      <c r="U716" s="518" t="s">
        <v>1008</v>
      </c>
      <c r="V716" s="708" t="s">
        <v>59</v>
      </c>
      <c r="W716" s="799">
        <v>100</v>
      </c>
      <c r="X716" s="767">
        <v>43101</v>
      </c>
      <c r="Y716" s="767">
        <v>43465</v>
      </c>
      <c r="Z716" s="761">
        <v>48000000</v>
      </c>
      <c r="AA716" s="725" t="s">
        <v>1000</v>
      </c>
    </row>
    <row r="717" spans="1:27" ht="63" customHeight="1" x14ac:dyDescent="0.25">
      <c r="A717" s="321" t="s">
        <v>932</v>
      </c>
      <c r="B717" s="322" t="s">
        <v>933</v>
      </c>
      <c r="C717" s="323" t="s">
        <v>997</v>
      </c>
      <c r="D717" s="465">
        <v>373</v>
      </c>
      <c r="E717" s="656" t="s">
        <v>1764</v>
      </c>
      <c r="F717" s="663" t="s">
        <v>1009</v>
      </c>
      <c r="G717" s="647">
        <v>2</v>
      </c>
      <c r="H717" s="647" t="s">
        <v>31</v>
      </c>
      <c r="I717" s="647">
        <v>4</v>
      </c>
      <c r="J717" s="59">
        <v>3</v>
      </c>
      <c r="K717" s="823">
        <f t="shared" si="23"/>
        <v>470000000</v>
      </c>
      <c r="L717" s="847">
        <v>470000000</v>
      </c>
      <c r="M717" s="848">
        <v>0</v>
      </c>
      <c r="N717" s="848">
        <v>0</v>
      </c>
      <c r="O717" s="86"/>
      <c r="P717" s="848">
        <v>0</v>
      </c>
      <c r="Q717" s="86"/>
      <c r="R717" s="86"/>
      <c r="S717" s="849">
        <v>0</v>
      </c>
      <c r="T717" s="504">
        <v>1</v>
      </c>
      <c r="U717" s="515" t="s">
        <v>1765</v>
      </c>
      <c r="V717" s="485" t="s">
        <v>59</v>
      </c>
      <c r="W717" s="726">
        <v>100</v>
      </c>
      <c r="X717" s="694">
        <v>43101</v>
      </c>
      <c r="Y717" s="694">
        <v>43465</v>
      </c>
      <c r="Z717" s="695">
        <v>220000000</v>
      </c>
      <c r="AA717" s="696" t="s">
        <v>1000</v>
      </c>
    </row>
    <row r="718" spans="1:27" ht="63" customHeight="1" x14ac:dyDescent="0.25">
      <c r="A718" s="302" t="s">
        <v>932</v>
      </c>
      <c r="B718" s="303" t="s">
        <v>933</v>
      </c>
      <c r="C718" s="324" t="s">
        <v>997</v>
      </c>
      <c r="D718" s="20">
        <v>373</v>
      </c>
      <c r="E718" s="657" t="s">
        <v>1764</v>
      </c>
      <c r="F718" s="664" t="s">
        <v>1009</v>
      </c>
      <c r="G718" s="237">
        <v>2</v>
      </c>
      <c r="H718" s="237" t="s">
        <v>31</v>
      </c>
      <c r="I718" s="237">
        <v>4</v>
      </c>
      <c r="J718" s="21">
        <v>3</v>
      </c>
      <c r="K718" s="821">
        <f t="shared" si="23"/>
        <v>0</v>
      </c>
      <c r="L718" s="840">
        <v>0</v>
      </c>
      <c r="M718" s="841">
        <v>0</v>
      </c>
      <c r="N718" s="841">
        <v>0</v>
      </c>
      <c r="O718" s="51"/>
      <c r="P718" s="841">
        <v>0</v>
      </c>
      <c r="Q718" s="51"/>
      <c r="R718" s="51"/>
      <c r="S718" s="842">
        <v>0</v>
      </c>
      <c r="T718" s="480">
        <v>2</v>
      </c>
      <c r="U718" s="516" t="s">
        <v>1766</v>
      </c>
      <c r="V718" s="479" t="s">
        <v>59</v>
      </c>
      <c r="W718" s="488">
        <v>100</v>
      </c>
      <c r="X718" s="700">
        <v>43101</v>
      </c>
      <c r="Y718" s="700">
        <v>43465</v>
      </c>
      <c r="Z718" s="698">
        <v>230000000</v>
      </c>
      <c r="AA718" s="699" t="s">
        <v>1000</v>
      </c>
    </row>
    <row r="719" spans="1:27" ht="63" customHeight="1" thickBot="1" x14ac:dyDescent="0.3">
      <c r="A719" s="305" t="s">
        <v>932</v>
      </c>
      <c r="B719" s="306" t="s">
        <v>933</v>
      </c>
      <c r="C719" s="325" t="s">
        <v>997</v>
      </c>
      <c r="D719" s="30">
        <v>373</v>
      </c>
      <c r="E719" s="658" t="s">
        <v>1764</v>
      </c>
      <c r="F719" s="665" t="s">
        <v>1009</v>
      </c>
      <c r="G719" s="649">
        <v>2</v>
      </c>
      <c r="H719" s="649" t="s">
        <v>31</v>
      </c>
      <c r="I719" s="649">
        <v>4</v>
      </c>
      <c r="J719" s="31">
        <v>3</v>
      </c>
      <c r="K719" s="824">
        <f t="shared" si="23"/>
        <v>0</v>
      </c>
      <c r="L719" s="852">
        <v>0</v>
      </c>
      <c r="M719" s="853">
        <v>0</v>
      </c>
      <c r="N719" s="853">
        <v>0</v>
      </c>
      <c r="O719" s="84"/>
      <c r="P719" s="853">
        <v>0</v>
      </c>
      <c r="Q719" s="84"/>
      <c r="R719" s="84"/>
      <c r="S719" s="855">
        <v>0</v>
      </c>
      <c r="T719" s="505">
        <v>3</v>
      </c>
      <c r="U719" s="511" t="s">
        <v>1767</v>
      </c>
      <c r="V719" s="482" t="s">
        <v>59</v>
      </c>
      <c r="W719" s="754">
        <v>100</v>
      </c>
      <c r="X719" s="701">
        <v>43101</v>
      </c>
      <c r="Y719" s="701">
        <v>43465</v>
      </c>
      <c r="Z719" s="702">
        <v>20000000</v>
      </c>
      <c r="AA719" s="703" t="s">
        <v>1000</v>
      </c>
    </row>
    <row r="720" spans="1:27" ht="63" customHeight="1" thickBot="1" x14ac:dyDescent="0.3">
      <c r="A720" s="458" t="s">
        <v>932</v>
      </c>
      <c r="B720" s="311" t="s">
        <v>933</v>
      </c>
      <c r="C720" s="320" t="s">
        <v>997</v>
      </c>
      <c r="D720" s="7">
        <v>374</v>
      </c>
      <c r="E720" s="659" t="s">
        <v>1010</v>
      </c>
      <c r="F720" s="667" t="s">
        <v>1011</v>
      </c>
      <c r="G720" s="236">
        <v>0</v>
      </c>
      <c r="H720" s="236" t="s">
        <v>31</v>
      </c>
      <c r="I720" s="236">
        <v>1</v>
      </c>
      <c r="J720" s="8">
        <v>1</v>
      </c>
      <c r="K720" s="826">
        <f t="shared" si="23"/>
        <v>0</v>
      </c>
      <c r="L720" s="860">
        <v>0</v>
      </c>
      <c r="M720" s="861">
        <v>0</v>
      </c>
      <c r="N720" s="861">
        <v>0</v>
      </c>
      <c r="O720" s="76"/>
      <c r="P720" s="861">
        <v>0</v>
      </c>
      <c r="Q720" s="76"/>
      <c r="R720" s="76"/>
      <c r="S720" s="862">
        <v>0</v>
      </c>
      <c r="T720" s="463"/>
      <c r="U720" s="510"/>
      <c r="V720" s="503"/>
      <c r="W720" s="691"/>
      <c r="X720" s="737"/>
      <c r="Y720" s="737"/>
      <c r="Z720" s="693"/>
      <c r="AA720" s="715" t="s">
        <v>1000</v>
      </c>
    </row>
    <row r="721" spans="1:27" ht="63" customHeight="1" x14ac:dyDescent="0.25">
      <c r="A721" s="321" t="s">
        <v>932</v>
      </c>
      <c r="B721" s="322" t="s">
        <v>933</v>
      </c>
      <c r="C721" s="323" t="s">
        <v>997</v>
      </c>
      <c r="D721" s="465">
        <v>375</v>
      </c>
      <c r="E721" s="656" t="s">
        <v>1012</v>
      </c>
      <c r="F721" s="663" t="s">
        <v>1013</v>
      </c>
      <c r="G721" s="647">
        <v>0</v>
      </c>
      <c r="H721" s="647" t="s">
        <v>31</v>
      </c>
      <c r="I721" s="647">
        <v>40</v>
      </c>
      <c r="J721" s="59">
        <v>10</v>
      </c>
      <c r="K721" s="823">
        <f t="shared" si="23"/>
        <v>100000000</v>
      </c>
      <c r="L721" s="847">
        <v>100000000</v>
      </c>
      <c r="M721" s="848">
        <v>0</v>
      </c>
      <c r="N721" s="848">
        <v>0</v>
      </c>
      <c r="O721" s="86"/>
      <c r="P721" s="848">
        <v>0</v>
      </c>
      <c r="Q721" s="86"/>
      <c r="R721" s="86"/>
      <c r="S721" s="849">
        <v>0</v>
      </c>
      <c r="T721" s="504">
        <v>1</v>
      </c>
      <c r="U721" s="515" t="s">
        <v>1014</v>
      </c>
      <c r="V721" s="485" t="s">
        <v>59</v>
      </c>
      <c r="W721" s="726">
        <v>100</v>
      </c>
      <c r="X721" s="694">
        <v>43101</v>
      </c>
      <c r="Y721" s="694">
        <v>43465</v>
      </c>
      <c r="Z721" s="695">
        <v>21000000</v>
      </c>
      <c r="AA721" s="696" t="s">
        <v>1000</v>
      </c>
    </row>
    <row r="722" spans="1:27" ht="63" customHeight="1" x14ac:dyDescent="0.25">
      <c r="A722" s="302" t="s">
        <v>932</v>
      </c>
      <c r="B722" s="303" t="s">
        <v>933</v>
      </c>
      <c r="C722" s="324" t="s">
        <v>997</v>
      </c>
      <c r="D722" s="20">
        <v>375</v>
      </c>
      <c r="E722" s="657" t="s">
        <v>1012</v>
      </c>
      <c r="F722" s="664" t="s">
        <v>1013</v>
      </c>
      <c r="G722" s="237">
        <v>0</v>
      </c>
      <c r="H722" s="237" t="s">
        <v>31</v>
      </c>
      <c r="I722" s="237">
        <v>40</v>
      </c>
      <c r="J722" s="21">
        <v>10</v>
      </c>
      <c r="K722" s="821">
        <f t="shared" si="23"/>
        <v>0</v>
      </c>
      <c r="L722" s="840">
        <v>0</v>
      </c>
      <c r="M722" s="841">
        <v>0</v>
      </c>
      <c r="N722" s="841">
        <v>0</v>
      </c>
      <c r="O722" s="843"/>
      <c r="P722" s="841">
        <v>0</v>
      </c>
      <c r="Q722" s="843"/>
      <c r="R722" s="843"/>
      <c r="S722" s="842">
        <v>0</v>
      </c>
      <c r="T722" s="480">
        <v>2</v>
      </c>
      <c r="U722" s="516" t="s">
        <v>1768</v>
      </c>
      <c r="V722" s="479" t="s">
        <v>59</v>
      </c>
      <c r="W722" s="488">
        <v>100</v>
      </c>
      <c r="X722" s="700">
        <v>43101</v>
      </c>
      <c r="Y722" s="700">
        <v>43465</v>
      </c>
      <c r="Z722" s="698">
        <v>21000000</v>
      </c>
      <c r="AA722" s="699" t="s">
        <v>1000</v>
      </c>
    </row>
    <row r="723" spans="1:27" ht="63" customHeight="1" x14ac:dyDescent="0.25">
      <c r="A723" s="302" t="s">
        <v>932</v>
      </c>
      <c r="B723" s="303" t="s">
        <v>933</v>
      </c>
      <c r="C723" s="324" t="s">
        <v>997</v>
      </c>
      <c r="D723" s="20">
        <v>375</v>
      </c>
      <c r="E723" s="657" t="s">
        <v>1012</v>
      </c>
      <c r="F723" s="664" t="s">
        <v>1013</v>
      </c>
      <c r="G723" s="237">
        <v>0</v>
      </c>
      <c r="H723" s="237" t="s">
        <v>31</v>
      </c>
      <c r="I723" s="237">
        <v>40</v>
      </c>
      <c r="J723" s="21">
        <v>10</v>
      </c>
      <c r="K723" s="821">
        <f t="shared" si="23"/>
        <v>0</v>
      </c>
      <c r="L723" s="840">
        <v>0</v>
      </c>
      <c r="M723" s="841">
        <v>0</v>
      </c>
      <c r="N723" s="841">
        <v>0</v>
      </c>
      <c r="O723" s="843"/>
      <c r="P723" s="841">
        <v>0</v>
      </c>
      <c r="Q723" s="843"/>
      <c r="R723" s="843"/>
      <c r="S723" s="842">
        <v>0</v>
      </c>
      <c r="T723" s="480">
        <v>3</v>
      </c>
      <c r="U723" s="516" t="s">
        <v>1769</v>
      </c>
      <c r="V723" s="479" t="s">
        <v>59</v>
      </c>
      <c r="W723" s="753">
        <v>100</v>
      </c>
      <c r="X723" s="700">
        <v>43101</v>
      </c>
      <c r="Y723" s="700">
        <v>43465</v>
      </c>
      <c r="Z723" s="698">
        <v>33600000</v>
      </c>
      <c r="AA723" s="699" t="s">
        <v>1000</v>
      </c>
    </row>
    <row r="724" spans="1:27" ht="63" customHeight="1" thickBot="1" x14ac:dyDescent="0.3">
      <c r="A724" s="305" t="s">
        <v>932</v>
      </c>
      <c r="B724" s="306" t="s">
        <v>933</v>
      </c>
      <c r="C724" s="325" t="s">
        <v>997</v>
      </c>
      <c r="D724" s="30">
        <v>375</v>
      </c>
      <c r="E724" s="658" t="s">
        <v>1012</v>
      </c>
      <c r="F724" s="665" t="s">
        <v>1013</v>
      </c>
      <c r="G724" s="649">
        <v>0</v>
      </c>
      <c r="H724" s="649" t="s">
        <v>31</v>
      </c>
      <c r="I724" s="649">
        <v>40</v>
      </c>
      <c r="J724" s="31">
        <v>10</v>
      </c>
      <c r="K724" s="824">
        <f t="shared" si="23"/>
        <v>0</v>
      </c>
      <c r="L724" s="852">
        <v>0</v>
      </c>
      <c r="M724" s="853">
        <v>0</v>
      </c>
      <c r="N724" s="853">
        <v>0</v>
      </c>
      <c r="O724" s="84"/>
      <c r="P724" s="853">
        <v>0</v>
      </c>
      <c r="Q724" s="84"/>
      <c r="R724" s="84"/>
      <c r="S724" s="855">
        <v>0</v>
      </c>
      <c r="T724" s="505">
        <v>4</v>
      </c>
      <c r="U724" s="511" t="s">
        <v>1770</v>
      </c>
      <c r="V724" s="482" t="s">
        <v>59</v>
      </c>
      <c r="W724" s="713">
        <v>100</v>
      </c>
      <c r="X724" s="714">
        <v>43101</v>
      </c>
      <c r="Y724" s="714">
        <v>43465</v>
      </c>
      <c r="Z724" s="702">
        <v>24400000</v>
      </c>
      <c r="AA724" s="703" t="s">
        <v>1000</v>
      </c>
    </row>
    <row r="725" spans="1:27" s="9" customFormat="1" ht="63" customHeight="1" x14ac:dyDescent="0.2">
      <c r="A725" s="321" t="s">
        <v>932</v>
      </c>
      <c r="B725" s="322" t="s">
        <v>933</v>
      </c>
      <c r="C725" s="323" t="s">
        <v>997</v>
      </c>
      <c r="D725" s="58">
        <v>376</v>
      </c>
      <c r="E725" s="663" t="s">
        <v>1015</v>
      </c>
      <c r="F725" s="663" t="s">
        <v>1013</v>
      </c>
      <c r="G725" s="647">
        <v>1</v>
      </c>
      <c r="H725" s="647" t="s">
        <v>31</v>
      </c>
      <c r="I725" s="647">
        <v>1</v>
      </c>
      <c r="J725" s="59">
        <v>0.33</v>
      </c>
      <c r="K725" s="823">
        <f t="shared" si="23"/>
        <v>0</v>
      </c>
      <c r="L725" s="847">
        <v>0</v>
      </c>
      <c r="M725" s="848">
        <v>0</v>
      </c>
      <c r="N725" s="848">
        <v>0</v>
      </c>
      <c r="O725" s="86"/>
      <c r="P725" s="848">
        <v>0</v>
      </c>
      <c r="Q725" s="86"/>
      <c r="R725" s="86"/>
      <c r="S725" s="849">
        <v>0</v>
      </c>
      <c r="T725" s="497">
        <v>1</v>
      </c>
      <c r="U725" s="515" t="s">
        <v>1016</v>
      </c>
      <c r="V725" s="485" t="s">
        <v>59</v>
      </c>
      <c r="W725" s="486">
        <v>100</v>
      </c>
      <c r="X725" s="694">
        <v>43101</v>
      </c>
      <c r="Y725" s="694">
        <v>43465</v>
      </c>
      <c r="Z725" s="695">
        <v>0</v>
      </c>
      <c r="AA725" s="696" t="s">
        <v>938</v>
      </c>
    </row>
    <row r="726" spans="1:27" s="9" customFormat="1" ht="63" customHeight="1" x14ac:dyDescent="0.2">
      <c r="A726" s="302" t="s">
        <v>932</v>
      </c>
      <c r="B726" s="303" t="s">
        <v>933</v>
      </c>
      <c r="C726" s="324" t="s">
        <v>997</v>
      </c>
      <c r="D726" s="20">
        <v>376</v>
      </c>
      <c r="E726" s="664" t="s">
        <v>1015</v>
      </c>
      <c r="F726" s="664" t="s">
        <v>1013</v>
      </c>
      <c r="G726" s="237">
        <v>1</v>
      </c>
      <c r="H726" s="237" t="s">
        <v>31</v>
      </c>
      <c r="I726" s="237">
        <v>1</v>
      </c>
      <c r="J726" s="21">
        <v>0.33</v>
      </c>
      <c r="K726" s="821">
        <f t="shared" si="23"/>
        <v>0</v>
      </c>
      <c r="L726" s="840">
        <v>0</v>
      </c>
      <c r="M726" s="841">
        <v>0</v>
      </c>
      <c r="N726" s="841">
        <v>0</v>
      </c>
      <c r="O726" s="51"/>
      <c r="P726" s="841">
        <v>0</v>
      </c>
      <c r="Q726" s="51"/>
      <c r="R726" s="51"/>
      <c r="S726" s="842">
        <v>0</v>
      </c>
      <c r="T726" s="478">
        <v>2</v>
      </c>
      <c r="U726" s="516" t="s">
        <v>1017</v>
      </c>
      <c r="V726" s="479" t="s">
        <v>59</v>
      </c>
      <c r="W726" s="488">
        <v>100</v>
      </c>
      <c r="X726" s="697">
        <v>43101</v>
      </c>
      <c r="Y726" s="697">
        <v>43465</v>
      </c>
      <c r="Z726" s="698">
        <v>0</v>
      </c>
      <c r="AA726" s="699" t="s">
        <v>938</v>
      </c>
    </row>
    <row r="727" spans="1:27" s="9" customFormat="1" ht="63" customHeight="1" thickBot="1" x14ac:dyDescent="0.25">
      <c r="A727" s="305" t="s">
        <v>932</v>
      </c>
      <c r="B727" s="306" t="s">
        <v>933</v>
      </c>
      <c r="C727" s="325" t="s">
        <v>997</v>
      </c>
      <c r="D727" s="30">
        <v>376</v>
      </c>
      <c r="E727" s="665" t="s">
        <v>1015</v>
      </c>
      <c r="F727" s="665" t="s">
        <v>1013</v>
      </c>
      <c r="G727" s="649">
        <v>1</v>
      </c>
      <c r="H727" s="649" t="s">
        <v>31</v>
      </c>
      <c r="I727" s="649">
        <v>1</v>
      </c>
      <c r="J727" s="31">
        <v>0.33</v>
      </c>
      <c r="K727" s="824">
        <f t="shared" si="23"/>
        <v>0</v>
      </c>
      <c r="L727" s="852">
        <v>0</v>
      </c>
      <c r="M727" s="853">
        <v>0</v>
      </c>
      <c r="N727" s="853">
        <v>0</v>
      </c>
      <c r="O727" s="84"/>
      <c r="P727" s="853">
        <v>0</v>
      </c>
      <c r="Q727" s="84"/>
      <c r="R727" s="84"/>
      <c r="S727" s="855">
        <v>0</v>
      </c>
      <c r="T727" s="481">
        <v>3</v>
      </c>
      <c r="U727" s="511" t="s">
        <v>1018</v>
      </c>
      <c r="V727" s="482" t="s">
        <v>59</v>
      </c>
      <c r="W727" s="713">
        <v>10</v>
      </c>
      <c r="X727" s="714">
        <v>43101</v>
      </c>
      <c r="Y727" s="714">
        <v>43465</v>
      </c>
      <c r="Z727" s="702">
        <v>0</v>
      </c>
      <c r="AA727" s="703" t="s">
        <v>938</v>
      </c>
    </row>
    <row r="728" spans="1:27" s="9" customFormat="1" ht="63" customHeight="1" thickBot="1" x14ac:dyDescent="0.25">
      <c r="A728" s="313" t="s">
        <v>932</v>
      </c>
      <c r="B728" s="314" t="s">
        <v>933</v>
      </c>
      <c r="C728" s="317" t="s">
        <v>997</v>
      </c>
      <c r="D728" s="13">
        <v>377</v>
      </c>
      <c r="E728" s="666" t="s">
        <v>1019</v>
      </c>
      <c r="F728" s="666" t="s">
        <v>999</v>
      </c>
      <c r="G728" s="645">
        <v>0</v>
      </c>
      <c r="H728" s="645" t="s">
        <v>31</v>
      </c>
      <c r="I728" s="645">
        <v>6</v>
      </c>
      <c r="J728" s="14">
        <v>2</v>
      </c>
      <c r="K728" s="827">
        <f t="shared" si="23"/>
        <v>0</v>
      </c>
      <c r="L728" s="863">
        <v>0</v>
      </c>
      <c r="M728" s="864">
        <v>0</v>
      </c>
      <c r="N728" s="864">
        <v>0</v>
      </c>
      <c r="O728" s="50"/>
      <c r="P728" s="864">
        <v>0</v>
      </c>
      <c r="Q728" s="50"/>
      <c r="R728" s="50"/>
      <c r="S728" s="865">
        <v>0</v>
      </c>
      <c r="T728" s="490">
        <v>1</v>
      </c>
      <c r="U728" s="491" t="s">
        <v>1020</v>
      </c>
      <c r="V728" s="492" t="s">
        <v>59</v>
      </c>
      <c r="W728" s="689">
        <v>100</v>
      </c>
      <c r="X728" s="734">
        <v>43101</v>
      </c>
      <c r="Y728" s="734">
        <v>43465</v>
      </c>
      <c r="Z728" s="690">
        <v>0</v>
      </c>
      <c r="AA728" s="248" t="s">
        <v>938</v>
      </c>
    </row>
    <row r="729" spans="1:27" ht="63" customHeight="1" x14ac:dyDescent="0.25">
      <c r="A729" s="331" t="s">
        <v>932</v>
      </c>
      <c r="B729" s="332" t="s">
        <v>1021</v>
      </c>
      <c r="C729" s="299" t="s">
        <v>1022</v>
      </c>
      <c r="D729" s="58">
        <v>378</v>
      </c>
      <c r="E729" s="392" t="s">
        <v>1023</v>
      </c>
      <c r="F729" s="392" t="s">
        <v>1024</v>
      </c>
      <c r="G729" s="392">
        <v>6</v>
      </c>
      <c r="H729" s="392" t="s">
        <v>31</v>
      </c>
      <c r="I729" s="392">
        <v>6</v>
      </c>
      <c r="J729" s="59"/>
      <c r="K729" s="823">
        <f t="shared" si="23"/>
        <v>1500000000</v>
      </c>
      <c r="L729" s="847">
        <v>1500000000</v>
      </c>
      <c r="M729" s="848">
        <v>0</v>
      </c>
      <c r="N729" s="848">
        <v>0</v>
      </c>
      <c r="O729" s="86"/>
      <c r="P729" s="848">
        <v>0</v>
      </c>
      <c r="Q729" s="86"/>
      <c r="R729" s="86"/>
      <c r="S729" s="849">
        <v>0</v>
      </c>
      <c r="T729" s="497">
        <v>1</v>
      </c>
      <c r="U729" s="485" t="s">
        <v>1289</v>
      </c>
      <c r="V729" s="485" t="s">
        <v>1150</v>
      </c>
      <c r="W729" s="528">
        <v>1</v>
      </c>
      <c r="X729" s="694">
        <v>43101</v>
      </c>
      <c r="Y729" s="694">
        <v>43465</v>
      </c>
      <c r="Z729" s="695">
        <v>0</v>
      </c>
      <c r="AA729" s="696" t="s">
        <v>55</v>
      </c>
    </row>
    <row r="730" spans="1:27" ht="63" customHeight="1" thickBot="1" x14ac:dyDescent="0.3">
      <c r="A730" s="334" t="s">
        <v>932</v>
      </c>
      <c r="B730" s="335" t="s">
        <v>1021</v>
      </c>
      <c r="C730" s="310" t="s">
        <v>1022</v>
      </c>
      <c r="D730" s="30">
        <v>378</v>
      </c>
      <c r="E730" s="579" t="s">
        <v>1023</v>
      </c>
      <c r="F730" s="579" t="s">
        <v>1024</v>
      </c>
      <c r="G730" s="579">
        <v>6</v>
      </c>
      <c r="H730" s="579" t="s">
        <v>31</v>
      </c>
      <c r="I730" s="579">
        <v>6</v>
      </c>
      <c r="J730" s="31"/>
      <c r="K730" s="824">
        <f t="shared" si="23"/>
        <v>0</v>
      </c>
      <c r="L730" s="852">
        <v>0</v>
      </c>
      <c r="M730" s="853">
        <v>0</v>
      </c>
      <c r="N730" s="853">
        <v>0</v>
      </c>
      <c r="O730" s="84"/>
      <c r="P730" s="853">
        <v>0</v>
      </c>
      <c r="Q730" s="84"/>
      <c r="R730" s="84"/>
      <c r="S730" s="855">
        <v>0</v>
      </c>
      <c r="T730" s="481">
        <v>2</v>
      </c>
      <c r="U730" s="482" t="s">
        <v>1771</v>
      </c>
      <c r="V730" s="482" t="s">
        <v>1191</v>
      </c>
      <c r="W730" s="505">
        <v>1</v>
      </c>
      <c r="X730" s="701">
        <v>43101</v>
      </c>
      <c r="Y730" s="701">
        <v>43465</v>
      </c>
      <c r="Z730" s="702">
        <v>1500000000</v>
      </c>
      <c r="AA730" s="703" t="s">
        <v>55</v>
      </c>
    </row>
    <row r="731" spans="1:27" ht="63" customHeight="1" thickBot="1" x14ac:dyDescent="0.3">
      <c r="A731" s="328" t="s">
        <v>932</v>
      </c>
      <c r="B731" s="329" t="s">
        <v>1021</v>
      </c>
      <c r="C731" s="296" t="s">
        <v>1022</v>
      </c>
      <c r="D731" s="13">
        <v>379</v>
      </c>
      <c r="E731" s="572" t="s">
        <v>1025</v>
      </c>
      <c r="F731" s="572" t="s">
        <v>1026</v>
      </c>
      <c r="G731" s="572">
        <v>0</v>
      </c>
      <c r="H731" s="572" t="s">
        <v>31</v>
      </c>
      <c r="I731" s="572">
        <v>1</v>
      </c>
      <c r="J731" s="14"/>
      <c r="K731" s="827">
        <f t="shared" si="23"/>
        <v>0</v>
      </c>
      <c r="L731" s="863">
        <v>0</v>
      </c>
      <c r="M731" s="864">
        <v>0</v>
      </c>
      <c r="N731" s="864">
        <v>0</v>
      </c>
      <c r="O731" s="50"/>
      <c r="P731" s="864">
        <v>0</v>
      </c>
      <c r="Q731" s="50"/>
      <c r="R731" s="50"/>
      <c r="S731" s="865">
        <v>0</v>
      </c>
      <c r="T731" s="490">
        <v>1</v>
      </c>
      <c r="U731" s="492" t="s">
        <v>1772</v>
      </c>
      <c r="V731" s="492" t="s">
        <v>59</v>
      </c>
      <c r="W731" s="541">
        <v>10</v>
      </c>
      <c r="X731" s="734">
        <v>43101</v>
      </c>
      <c r="Y731" s="734">
        <v>43465</v>
      </c>
      <c r="Z731" s="690">
        <v>0</v>
      </c>
      <c r="AA731" s="248" t="s">
        <v>55</v>
      </c>
    </row>
    <row r="732" spans="1:27" ht="63" customHeight="1" thickBot="1" x14ac:dyDescent="0.3">
      <c r="A732" s="328" t="s">
        <v>932</v>
      </c>
      <c r="B732" s="329" t="s">
        <v>1021</v>
      </c>
      <c r="C732" s="296" t="s">
        <v>1022</v>
      </c>
      <c r="D732" s="13">
        <v>380</v>
      </c>
      <c r="E732" s="89" t="s">
        <v>1027</v>
      </c>
      <c r="F732" s="89" t="s">
        <v>1028</v>
      </c>
      <c r="G732" s="89">
        <v>20</v>
      </c>
      <c r="H732" s="89" t="s">
        <v>35</v>
      </c>
      <c r="I732" s="89">
        <v>20</v>
      </c>
      <c r="J732" s="14"/>
      <c r="K732" s="827">
        <f t="shared" si="23"/>
        <v>0</v>
      </c>
      <c r="L732" s="863">
        <v>0</v>
      </c>
      <c r="M732" s="864">
        <v>0</v>
      </c>
      <c r="N732" s="864">
        <v>0</v>
      </c>
      <c r="O732" s="50"/>
      <c r="P732" s="864">
        <v>0</v>
      </c>
      <c r="Q732" s="50"/>
      <c r="R732" s="50"/>
      <c r="S732" s="865">
        <v>0</v>
      </c>
      <c r="T732" s="490">
        <v>1</v>
      </c>
      <c r="U732" s="492" t="s">
        <v>1290</v>
      </c>
      <c r="V732" s="492" t="s">
        <v>59</v>
      </c>
      <c r="W732" s="541">
        <v>100</v>
      </c>
      <c r="X732" s="734">
        <v>43101</v>
      </c>
      <c r="Y732" s="734">
        <v>43465</v>
      </c>
      <c r="Z732" s="690">
        <v>0</v>
      </c>
      <c r="AA732" s="248" t="s">
        <v>55</v>
      </c>
    </row>
    <row r="733" spans="1:27" ht="63" customHeight="1" thickBot="1" x14ac:dyDescent="0.3">
      <c r="A733" s="328" t="s">
        <v>932</v>
      </c>
      <c r="B733" s="329" t="s">
        <v>1021</v>
      </c>
      <c r="C733" s="296" t="s">
        <v>1022</v>
      </c>
      <c r="D733" s="13">
        <v>381</v>
      </c>
      <c r="E733" s="89" t="s">
        <v>1029</v>
      </c>
      <c r="F733" s="89" t="s">
        <v>1030</v>
      </c>
      <c r="G733" s="89">
        <v>0</v>
      </c>
      <c r="H733" s="89" t="s">
        <v>31</v>
      </c>
      <c r="I733" s="89">
        <v>1</v>
      </c>
      <c r="J733" s="14"/>
      <c r="K733" s="827">
        <f t="shared" si="23"/>
        <v>0</v>
      </c>
      <c r="L733" s="863">
        <v>0</v>
      </c>
      <c r="M733" s="864">
        <v>0</v>
      </c>
      <c r="N733" s="864">
        <v>0</v>
      </c>
      <c r="O733" s="50"/>
      <c r="P733" s="864">
        <v>0</v>
      </c>
      <c r="Q733" s="50"/>
      <c r="R733" s="50"/>
      <c r="S733" s="865">
        <v>0</v>
      </c>
      <c r="T733" s="490"/>
      <c r="U733" s="492"/>
      <c r="V733" s="492"/>
      <c r="W733" s="509"/>
      <c r="X733" s="734"/>
      <c r="Y733" s="734"/>
      <c r="Z733" s="690"/>
      <c r="AA733" s="248" t="s">
        <v>55</v>
      </c>
    </row>
    <row r="734" spans="1:27" ht="63" customHeight="1" thickBot="1" x14ac:dyDescent="0.3">
      <c r="A734" s="328" t="s">
        <v>932</v>
      </c>
      <c r="B734" s="329" t="s">
        <v>1021</v>
      </c>
      <c r="C734" s="296" t="s">
        <v>1022</v>
      </c>
      <c r="D734" s="13">
        <v>382</v>
      </c>
      <c r="E734" s="89" t="s">
        <v>1031</v>
      </c>
      <c r="F734" s="89" t="s">
        <v>1032</v>
      </c>
      <c r="G734" s="89">
        <v>0</v>
      </c>
      <c r="H734" s="89" t="s">
        <v>31</v>
      </c>
      <c r="I734" s="89">
        <v>1</v>
      </c>
      <c r="J734" s="14"/>
      <c r="K734" s="827">
        <f t="shared" si="23"/>
        <v>0</v>
      </c>
      <c r="L734" s="863">
        <v>0</v>
      </c>
      <c r="M734" s="864">
        <v>0</v>
      </c>
      <c r="N734" s="864">
        <v>0</v>
      </c>
      <c r="O734" s="50"/>
      <c r="P734" s="864">
        <v>0</v>
      </c>
      <c r="Q734" s="50"/>
      <c r="R734" s="50"/>
      <c r="S734" s="865">
        <v>0</v>
      </c>
      <c r="T734" s="490"/>
      <c r="U734" s="492"/>
      <c r="V734" s="492"/>
      <c r="W734" s="541"/>
      <c r="X734" s="734"/>
      <c r="Y734" s="734"/>
      <c r="Z734" s="690"/>
      <c r="AA734" s="248" t="s">
        <v>55</v>
      </c>
    </row>
    <row r="735" spans="1:27" ht="63" customHeight="1" thickBot="1" x14ac:dyDescent="0.3">
      <c r="A735" s="328" t="s">
        <v>932</v>
      </c>
      <c r="B735" s="329" t="s">
        <v>1021</v>
      </c>
      <c r="C735" s="296" t="s">
        <v>1022</v>
      </c>
      <c r="D735" s="13">
        <v>383</v>
      </c>
      <c r="E735" s="89" t="s">
        <v>1033</v>
      </c>
      <c r="F735" s="89" t="s">
        <v>1034</v>
      </c>
      <c r="G735" s="89">
        <v>0</v>
      </c>
      <c r="H735" s="89" t="s">
        <v>31</v>
      </c>
      <c r="I735" s="89">
        <v>1</v>
      </c>
      <c r="J735" s="14"/>
      <c r="K735" s="827">
        <f t="shared" si="23"/>
        <v>0</v>
      </c>
      <c r="L735" s="863">
        <v>0</v>
      </c>
      <c r="M735" s="864">
        <v>0</v>
      </c>
      <c r="N735" s="864">
        <v>0</v>
      </c>
      <c r="O735" s="50"/>
      <c r="P735" s="864">
        <v>0</v>
      </c>
      <c r="Q735" s="50"/>
      <c r="R735" s="50"/>
      <c r="S735" s="865">
        <v>0</v>
      </c>
      <c r="T735" s="490"/>
      <c r="U735" s="492"/>
      <c r="V735" s="492"/>
      <c r="W735" s="541"/>
      <c r="X735" s="734"/>
      <c r="Y735" s="734"/>
      <c r="Z735" s="690">
        <v>0</v>
      </c>
      <c r="AA735" s="248" t="s">
        <v>55</v>
      </c>
    </row>
    <row r="736" spans="1:27" ht="46.5" customHeight="1" x14ac:dyDescent="0.25">
      <c r="A736" s="970" t="s">
        <v>932</v>
      </c>
      <c r="B736" s="339" t="s">
        <v>1021</v>
      </c>
      <c r="C736" s="297" t="s">
        <v>1022</v>
      </c>
      <c r="D736" s="39">
        <v>384</v>
      </c>
      <c r="E736" s="220" t="s">
        <v>1035</v>
      </c>
      <c r="F736" s="220" t="s">
        <v>1036</v>
      </c>
      <c r="G736" s="220">
        <v>17</v>
      </c>
      <c r="H736" s="220" t="s">
        <v>35</v>
      </c>
      <c r="I736" s="220">
        <v>17</v>
      </c>
      <c r="J736" s="40"/>
      <c r="K736" s="825">
        <f t="shared" si="23"/>
        <v>1040000000</v>
      </c>
      <c r="L736" s="856">
        <v>1040000000</v>
      </c>
      <c r="M736" s="857">
        <v>0</v>
      </c>
      <c r="N736" s="857">
        <v>0</v>
      </c>
      <c r="O736" s="41"/>
      <c r="P736" s="857">
        <v>0</v>
      </c>
      <c r="Q736" s="41"/>
      <c r="R736" s="41"/>
      <c r="S736" s="859">
        <v>0</v>
      </c>
      <c r="T736" s="532">
        <v>1</v>
      </c>
      <c r="U736" s="501" t="s">
        <v>1037</v>
      </c>
      <c r="V736" s="501" t="s">
        <v>59</v>
      </c>
      <c r="W736" s="532">
        <v>100</v>
      </c>
      <c r="X736" s="755">
        <v>43101</v>
      </c>
      <c r="Y736" s="755">
        <v>43465</v>
      </c>
      <c r="Z736" s="706">
        <v>1000000000</v>
      </c>
      <c r="AA736" s="707" t="s">
        <v>55</v>
      </c>
    </row>
    <row r="737" spans="1:27" ht="46.5" customHeight="1" x14ac:dyDescent="0.25">
      <c r="A737" s="333" t="s">
        <v>932</v>
      </c>
      <c r="B737" s="326" t="s">
        <v>1021</v>
      </c>
      <c r="C737" s="301" t="s">
        <v>1022</v>
      </c>
      <c r="D737" s="20">
        <v>384</v>
      </c>
      <c r="E737" s="128" t="s">
        <v>1035</v>
      </c>
      <c r="F737" s="128" t="s">
        <v>1036</v>
      </c>
      <c r="G737" s="128">
        <v>17</v>
      </c>
      <c r="H737" s="128" t="s">
        <v>35</v>
      </c>
      <c r="I737" s="128">
        <v>17</v>
      </c>
      <c r="J737" s="21"/>
      <c r="K737" s="821">
        <f t="shared" si="23"/>
        <v>0</v>
      </c>
      <c r="L737" s="840">
        <v>0</v>
      </c>
      <c r="M737" s="841">
        <v>0</v>
      </c>
      <c r="N737" s="841">
        <v>0</v>
      </c>
      <c r="O737" s="51"/>
      <c r="P737" s="841">
        <v>0</v>
      </c>
      <c r="Q737" s="51"/>
      <c r="R737" s="51"/>
      <c r="S737" s="842">
        <v>0</v>
      </c>
      <c r="T737" s="480">
        <v>2</v>
      </c>
      <c r="U737" s="479" t="s">
        <v>1773</v>
      </c>
      <c r="V737" s="479" t="s">
        <v>59</v>
      </c>
      <c r="W737" s="480">
        <v>100</v>
      </c>
      <c r="X737" s="700">
        <v>43101</v>
      </c>
      <c r="Y737" s="700">
        <v>43465</v>
      </c>
      <c r="Z737" s="698">
        <v>0</v>
      </c>
      <c r="AA737" s="699" t="s">
        <v>55</v>
      </c>
    </row>
    <row r="738" spans="1:27" ht="46.5" customHeight="1" x14ac:dyDescent="0.25">
      <c r="A738" s="333" t="s">
        <v>932</v>
      </c>
      <c r="B738" s="326" t="s">
        <v>1021</v>
      </c>
      <c r="C738" s="301" t="s">
        <v>1022</v>
      </c>
      <c r="D738" s="20">
        <v>384</v>
      </c>
      <c r="E738" s="128" t="s">
        <v>1035</v>
      </c>
      <c r="F738" s="128" t="s">
        <v>1036</v>
      </c>
      <c r="G738" s="128">
        <v>17</v>
      </c>
      <c r="H738" s="128" t="s">
        <v>35</v>
      </c>
      <c r="I738" s="128">
        <v>17</v>
      </c>
      <c r="J738" s="21"/>
      <c r="K738" s="821"/>
      <c r="L738" s="840"/>
      <c r="M738" s="841"/>
      <c r="N738" s="841"/>
      <c r="O738" s="51"/>
      <c r="P738" s="841"/>
      <c r="Q738" s="51"/>
      <c r="R738" s="51"/>
      <c r="S738" s="842"/>
      <c r="T738" s="480">
        <v>3</v>
      </c>
      <c r="U738" s="479" t="s">
        <v>1774</v>
      </c>
      <c r="V738" s="479" t="s">
        <v>1150</v>
      </c>
      <c r="W738" s="480">
        <v>1</v>
      </c>
      <c r="X738" s="700">
        <v>43101</v>
      </c>
      <c r="Y738" s="700">
        <v>43465</v>
      </c>
      <c r="Z738" s="698">
        <v>40000000</v>
      </c>
      <c r="AA738" s="699" t="s">
        <v>55</v>
      </c>
    </row>
    <row r="739" spans="1:27" ht="46.5" customHeight="1" x14ac:dyDescent="0.25">
      <c r="A739" s="333" t="s">
        <v>932</v>
      </c>
      <c r="B739" s="326" t="s">
        <v>1021</v>
      </c>
      <c r="C739" s="301" t="s">
        <v>1022</v>
      </c>
      <c r="D739" s="20">
        <v>384</v>
      </c>
      <c r="E739" s="128" t="s">
        <v>1035</v>
      </c>
      <c r="F739" s="128" t="s">
        <v>1036</v>
      </c>
      <c r="G739" s="128">
        <v>17</v>
      </c>
      <c r="H739" s="128" t="s">
        <v>35</v>
      </c>
      <c r="I739" s="128">
        <v>17</v>
      </c>
      <c r="J739" s="21"/>
      <c r="K739" s="821"/>
      <c r="L739" s="840"/>
      <c r="M739" s="841"/>
      <c r="N739" s="841"/>
      <c r="O739" s="51"/>
      <c r="P739" s="841"/>
      <c r="Q739" s="51"/>
      <c r="R739" s="51"/>
      <c r="S739" s="842"/>
      <c r="T739" s="480">
        <v>4</v>
      </c>
      <c r="U739" s="479" t="s">
        <v>1775</v>
      </c>
      <c r="V739" s="479" t="s">
        <v>1150</v>
      </c>
      <c r="W739" s="480">
        <v>1</v>
      </c>
      <c r="X739" s="700">
        <v>43101</v>
      </c>
      <c r="Y739" s="700">
        <v>43465</v>
      </c>
      <c r="Z739" s="698">
        <v>0</v>
      </c>
      <c r="AA739" s="699" t="s">
        <v>55</v>
      </c>
    </row>
    <row r="740" spans="1:27" ht="46.5" customHeight="1" x14ac:dyDescent="0.25">
      <c r="A740" s="333" t="s">
        <v>932</v>
      </c>
      <c r="B740" s="326" t="s">
        <v>1021</v>
      </c>
      <c r="C740" s="301" t="s">
        <v>1022</v>
      </c>
      <c r="D740" s="20">
        <v>384</v>
      </c>
      <c r="E740" s="128" t="s">
        <v>1035</v>
      </c>
      <c r="F740" s="128" t="s">
        <v>1036</v>
      </c>
      <c r="G740" s="128">
        <v>17</v>
      </c>
      <c r="H740" s="128" t="s">
        <v>35</v>
      </c>
      <c r="I740" s="128">
        <v>17</v>
      </c>
      <c r="J740" s="21"/>
      <c r="K740" s="821"/>
      <c r="L740" s="840"/>
      <c r="M740" s="841"/>
      <c r="N740" s="841"/>
      <c r="O740" s="51"/>
      <c r="P740" s="841"/>
      <c r="Q740" s="51"/>
      <c r="R740" s="51"/>
      <c r="S740" s="842"/>
      <c r="T740" s="480">
        <v>5</v>
      </c>
      <c r="U740" s="479" t="s">
        <v>1776</v>
      </c>
      <c r="V740" s="479" t="s">
        <v>1150</v>
      </c>
      <c r="W740" s="480">
        <v>1</v>
      </c>
      <c r="X740" s="700">
        <v>43101</v>
      </c>
      <c r="Y740" s="700">
        <v>43465</v>
      </c>
      <c r="Z740" s="698">
        <v>0</v>
      </c>
      <c r="AA740" s="699" t="s">
        <v>55</v>
      </c>
    </row>
    <row r="741" spans="1:27" ht="48.75" customHeight="1" thickBot="1" x14ac:dyDescent="0.3">
      <c r="A741" s="471" t="s">
        <v>932</v>
      </c>
      <c r="B741" s="327" t="s">
        <v>1021</v>
      </c>
      <c r="C741" s="298" t="s">
        <v>1022</v>
      </c>
      <c r="D741" s="44">
        <v>384</v>
      </c>
      <c r="E741" s="277" t="s">
        <v>1038</v>
      </c>
      <c r="F741" s="128" t="s">
        <v>1036</v>
      </c>
      <c r="G741" s="128">
        <v>17</v>
      </c>
      <c r="H741" s="128" t="s">
        <v>35</v>
      </c>
      <c r="I741" s="128">
        <v>17</v>
      </c>
      <c r="J741" s="45"/>
      <c r="K741" s="822"/>
      <c r="L741" s="844"/>
      <c r="M741" s="845"/>
      <c r="N741" s="845"/>
      <c r="O741" s="46"/>
      <c r="P741" s="845"/>
      <c r="Q741" s="46"/>
      <c r="R741" s="46"/>
      <c r="S741" s="846"/>
      <c r="T741" s="517">
        <v>6</v>
      </c>
      <c r="U741" s="708" t="s">
        <v>1291</v>
      </c>
      <c r="V741" s="708" t="s">
        <v>1150</v>
      </c>
      <c r="W741" s="517">
        <v>1</v>
      </c>
      <c r="X741" s="745">
        <v>43101</v>
      </c>
      <c r="Y741" s="745">
        <v>43465</v>
      </c>
      <c r="Z741" s="711">
        <v>0</v>
      </c>
      <c r="AA741" s="725" t="s">
        <v>55</v>
      </c>
    </row>
    <row r="742" spans="1:27" ht="63" customHeight="1" thickBot="1" x14ac:dyDescent="0.3">
      <c r="A742" s="328" t="s">
        <v>932</v>
      </c>
      <c r="B742" s="329" t="s">
        <v>1021</v>
      </c>
      <c r="C742" s="296" t="s">
        <v>1022</v>
      </c>
      <c r="D742" s="13">
        <v>385</v>
      </c>
      <c r="E742" s="89" t="s">
        <v>1039</v>
      </c>
      <c r="F742" s="89" t="s">
        <v>1040</v>
      </c>
      <c r="G742" s="89">
        <v>5</v>
      </c>
      <c r="H742" s="89" t="s">
        <v>31</v>
      </c>
      <c r="I742" s="89">
        <v>2</v>
      </c>
      <c r="J742" s="14"/>
      <c r="K742" s="827">
        <f t="shared" ref="K742:K773" si="24">+L742+M742+N742+O742+P742+Q742+R742+S742</f>
        <v>0</v>
      </c>
      <c r="L742" s="863">
        <v>0</v>
      </c>
      <c r="M742" s="864">
        <v>0</v>
      </c>
      <c r="N742" s="864">
        <v>0</v>
      </c>
      <c r="O742" s="50"/>
      <c r="P742" s="864">
        <v>0</v>
      </c>
      <c r="Q742" s="50"/>
      <c r="R742" s="50"/>
      <c r="S742" s="865">
        <v>0</v>
      </c>
      <c r="T742" s="490"/>
      <c r="U742" s="492"/>
      <c r="V742" s="492"/>
      <c r="W742" s="541"/>
      <c r="X742" s="734"/>
      <c r="Y742" s="734"/>
      <c r="Z742" s="690"/>
      <c r="AA742" s="248" t="s">
        <v>55</v>
      </c>
    </row>
    <row r="743" spans="1:27" ht="63" customHeight="1" thickBot="1" x14ac:dyDescent="0.3">
      <c r="A743" s="467" t="s">
        <v>932</v>
      </c>
      <c r="B743" s="330" t="s">
        <v>1021</v>
      </c>
      <c r="C743" s="295" t="s">
        <v>1022</v>
      </c>
      <c r="D743" s="7">
        <v>386</v>
      </c>
      <c r="E743" s="270" t="s">
        <v>1041</v>
      </c>
      <c r="F743" s="270" t="s">
        <v>1042</v>
      </c>
      <c r="G743" s="270">
        <v>18</v>
      </c>
      <c r="H743" s="270" t="s">
        <v>35</v>
      </c>
      <c r="I743" s="270">
        <v>18</v>
      </c>
      <c r="J743" s="8"/>
      <c r="K743" s="826">
        <f t="shared" si="24"/>
        <v>150000000</v>
      </c>
      <c r="L743" s="860">
        <v>150000000</v>
      </c>
      <c r="M743" s="861">
        <v>0</v>
      </c>
      <c r="N743" s="861">
        <v>0</v>
      </c>
      <c r="O743" s="76"/>
      <c r="P743" s="861">
        <v>0</v>
      </c>
      <c r="Q743" s="76"/>
      <c r="R743" s="76"/>
      <c r="S743" s="862">
        <v>0</v>
      </c>
      <c r="T743" s="463">
        <v>1</v>
      </c>
      <c r="U743" s="503" t="s">
        <v>1777</v>
      </c>
      <c r="V743" s="503" t="s">
        <v>59</v>
      </c>
      <c r="W743" s="513">
        <v>100</v>
      </c>
      <c r="X743" s="737">
        <v>43101</v>
      </c>
      <c r="Y743" s="737">
        <v>43465</v>
      </c>
      <c r="Z743" s="693">
        <v>150000000</v>
      </c>
      <c r="AA743" s="715" t="s">
        <v>55</v>
      </c>
    </row>
    <row r="744" spans="1:27" ht="63" customHeight="1" thickBot="1" x14ac:dyDescent="0.3">
      <c r="A744" s="328" t="s">
        <v>932</v>
      </c>
      <c r="B744" s="329" t="s">
        <v>1021</v>
      </c>
      <c r="C744" s="296" t="s">
        <v>1022</v>
      </c>
      <c r="D744" s="13">
        <v>387</v>
      </c>
      <c r="E744" s="89" t="s">
        <v>1043</v>
      </c>
      <c r="F744" s="89" t="s">
        <v>1044</v>
      </c>
      <c r="G744" s="89">
        <v>15</v>
      </c>
      <c r="H744" s="89" t="s">
        <v>31</v>
      </c>
      <c r="I744" s="89">
        <v>12</v>
      </c>
      <c r="J744" s="14"/>
      <c r="K744" s="827">
        <f t="shared" si="24"/>
        <v>0</v>
      </c>
      <c r="L744" s="863">
        <v>0</v>
      </c>
      <c r="M744" s="864">
        <v>0</v>
      </c>
      <c r="N744" s="864">
        <v>0</v>
      </c>
      <c r="O744" s="50"/>
      <c r="P744" s="864">
        <v>0</v>
      </c>
      <c r="Q744" s="50"/>
      <c r="R744" s="50"/>
      <c r="S744" s="865">
        <v>0</v>
      </c>
      <c r="T744" s="490">
        <v>1</v>
      </c>
      <c r="U744" s="492" t="s">
        <v>1292</v>
      </c>
      <c r="V744" s="492" t="s">
        <v>1246</v>
      </c>
      <c r="W744" s="509">
        <v>6</v>
      </c>
      <c r="X744" s="734">
        <v>43101</v>
      </c>
      <c r="Y744" s="734">
        <v>43465</v>
      </c>
      <c r="Z744" s="690">
        <v>0</v>
      </c>
      <c r="AA744" s="248" t="s">
        <v>55</v>
      </c>
    </row>
    <row r="745" spans="1:27" ht="63" customHeight="1" thickBot="1" x14ac:dyDescent="0.3">
      <c r="A745" s="467" t="s">
        <v>932</v>
      </c>
      <c r="B745" s="330" t="s">
        <v>1021</v>
      </c>
      <c r="C745" s="295" t="s">
        <v>1022</v>
      </c>
      <c r="D745" s="7">
        <v>388</v>
      </c>
      <c r="E745" s="270" t="s">
        <v>1045</v>
      </c>
      <c r="F745" s="270" t="s">
        <v>1046</v>
      </c>
      <c r="G745" s="270">
        <v>0</v>
      </c>
      <c r="H745" s="270" t="s">
        <v>31</v>
      </c>
      <c r="I745" s="270">
        <v>1</v>
      </c>
      <c r="J745" s="8"/>
      <c r="K745" s="826">
        <f t="shared" si="24"/>
        <v>0</v>
      </c>
      <c r="L745" s="860">
        <v>0</v>
      </c>
      <c r="M745" s="861">
        <v>0</v>
      </c>
      <c r="N745" s="861">
        <v>0</v>
      </c>
      <c r="O745" s="76"/>
      <c r="P745" s="861">
        <v>0</v>
      </c>
      <c r="Q745" s="76"/>
      <c r="R745" s="76"/>
      <c r="S745" s="862">
        <v>0</v>
      </c>
      <c r="T745" s="463"/>
      <c r="U745" s="503"/>
      <c r="V745" s="503"/>
      <c r="W745" s="539"/>
      <c r="X745" s="737"/>
      <c r="Y745" s="737"/>
      <c r="Z745" s="693"/>
      <c r="AA745" s="715" t="s">
        <v>55</v>
      </c>
    </row>
    <row r="746" spans="1:27" ht="63" customHeight="1" x14ac:dyDescent="0.25">
      <c r="A746" s="331" t="s">
        <v>932</v>
      </c>
      <c r="B746" s="285" t="s">
        <v>1047</v>
      </c>
      <c r="C746" s="286" t="s">
        <v>1048</v>
      </c>
      <c r="D746" s="58">
        <v>389</v>
      </c>
      <c r="E746" s="129" t="s">
        <v>1049</v>
      </c>
      <c r="F746" s="129" t="s">
        <v>1050</v>
      </c>
      <c r="G746" s="129">
        <v>0</v>
      </c>
      <c r="H746" s="129" t="s">
        <v>35</v>
      </c>
      <c r="I746" s="129">
        <v>1</v>
      </c>
      <c r="J746" s="59">
        <v>1</v>
      </c>
      <c r="K746" s="823">
        <f t="shared" si="24"/>
        <v>30000000</v>
      </c>
      <c r="L746" s="847">
        <v>30000000</v>
      </c>
      <c r="M746" s="848">
        <v>0</v>
      </c>
      <c r="N746" s="848">
        <v>0</v>
      </c>
      <c r="O746" s="86"/>
      <c r="P746" s="848">
        <v>0</v>
      </c>
      <c r="Q746" s="86"/>
      <c r="R746" s="86"/>
      <c r="S746" s="849">
        <v>0</v>
      </c>
      <c r="T746" s="504">
        <v>1</v>
      </c>
      <c r="U746" s="515" t="s">
        <v>1778</v>
      </c>
      <c r="V746" s="515" t="s">
        <v>59</v>
      </c>
      <c r="W746" s="486">
        <v>100</v>
      </c>
      <c r="X746" s="712">
        <v>43101</v>
      </c>
      <c r="Y746" s="712">
        <v>43465</v>
      </c>
      <c r="Z746" s="695">
        <v>30000000</v>
      </c>
      <c r="AA746" s="696" t="s">
        <v>275</v>
      </c>
    </row>
    <row r="747" spans="1:27" ht="63" customHeight="1" thickBot="1" x14ac:dyDescent="0.3">
      <c r="A747" s="334" t="s">
        <v>932</v>
      </c>
      <c r="B747" s="288" t="s">
        <v>1047</v>
      </c>
      <c r="C747" s="289" t="s">
        <v>1048</v>
      </c>
      <c r="D747" s="30">
        <v>389</v>
      </c>
      <c r="E747" s="590" t="s">
        <v>1049</v>
      </c>
      <c r="F747" s="590" t="s">
        <v>1050</v>
      </c>
      <c r="G747" s="590">
        <v>0</v>
      </c>
      <c r="H747" s="590" t="s">
        <v>35</v>
      </c>
      <c r="I747" s="590">
        <v>1</v>
      </c>
      <c r="J747" s="31">
        <v>1</v>
      </c>
      <c r="K747" s="824">
        <f t="shared" si="24"/>
        <v>0</v>
      </c>
      <c r="L747" s="852">
        <v>0</v>
      </c>
      <c r="M747" s="853">
        <v>0</v>
      </c>
      <c r="N747" s="853">
        <v>0</v>
      </c>
      <c r="O747" s="84"/>
      <c r="P747" s="853">
        <v>0</v>
      </c>
      <c r="Q747" s="84"/>
      <c r="R747" s="84"/>
      <c r="S747" s="855">
        <v>0</v>
      </c>
      <c r="T747" s="505">
        <v>2</v>
      </c>
      <c r="U747" s="553" t="s">
        <v>1051</v>
      </c>
      <c r="V747" s="553" t="s">
        <v>1150</v>
      </c>
      <c r="W747" s="713">
        <v>1</v>
      </c>
      <c r="X747" s="714">
        <v>43101</v>
      </c>
      <c r="Y747" s="714">
        <v>43465</v>
      </c>
      <c r="Z747" s="702">
        <v>0</v>
      </c>
      <c r="AA747" s="703" t="s">
        <v>275</v>
      </c>
    </row>
    <row r="748" spans="1:27" ht="63" customHeight="1" thickBot="1" x14ac:dyDescent="0.3">
      <c r="A748" s="467" t="s">
        <v>932</v>
      </c>
      <c r="B748" s="290" t="s">
        <v>1047</v>
      </c>
      <c r="C748" s="291" t="s">
        <v>1048</v>
      </c>
      <c r="D748" s="7">
        <v>390</v>
      </c>
      <c r="E748" s="270" t="s">
        <v>1052</v>
      </c>
      <c r="F748" s="270" t="s">
        <v>1053</v>
      </c>
      <c r="G748" s="270">
        <v>0</v>
      </c>
      <c r="H748" s="270" t="s">
        <v>31</v>
      </c>
      <c r="I748" s="270">
        <v>8</v>
      </c>
      <c r="J748" s="8">
        <v>2</v>
      </c>
      <c r="K748" s="826">
        <f t="shared" si="24"/>
        <v>0</v>
      </c>
      <c r="L748" s="860">
        <v>0</v>
      </c>
      <c r="M748" s="861">
        <v>0</v>
      </c>
      <c r="N748" s="861">
        <v>0</v>
      </c>
      <c r="O748" s="76"/>
      <c r="P748" s="861">
        <v>0</v>
      </c>
      <c r="Q748" s="76"/>
      <c r="R748" s="76"/>
      <c r="S748" s="862">
        <v>0</v>
      </c>
      <c r="T748" s="820">
        <v>1</v>
      </c>
      <c r="U748" s="546" t="s">
        <v>1779</v>
      </c>
      <c r="V748" s="546" t="s">
        <v>1150</v>
      </c>
      <c r="W748" s="691">
        <v>1</v>
      </c>
      <c r="X748" s="692">
        <v>43101</v>
      </c>
      <c r="Y748" s="692">
        <v>43465</v>
      </c>
      <c r="Z748" s="693">
        <v>0</v>
      </c>
      <c r="AA748" s="715" t="s">
        <v>275</v>
      </c>
    </row>
    <row r="749" spans="1:27" ht="63" customHeight="1" thickBot="1" x14ac:dyDescent="0.3">
      <c r="A749" s="328" t="s">
        <v>932</v>
      </c>
      <c r="B749" s="293" t="s">
        <v>1047</v>
      </c>
      <c r="C749" s="294" t="s">
        <v>1048</v>
      </c>
      <c r="D749" s="13">
        <v>391</v>
      </c>
      <c r="E749" s="89" t="s">
        <v>1054</v>
      </c>
      <c r="F749" s="89" t="s">
        <v>1055</v>
      </c>
      <c r="G749" s="89">
        <v>0</v>
      </c>
      <c r="H749" s="89" t="s">
        <v>31</v>
      </c>
      <c r="I749" s="89">
        <v>8</v>
      </c>
      <c r="J749" s="14">
        <v>8</v>
      </c>
      <c r="K749" s="827">
        <f t="shared" si="24"/>
        <v>0</v>
      </c>
      <c r="L749" s="863">
        <v>0</v>
      </c>
      <c r="M749" s="864">
        <v>0</v>
      </c>
      <c r="N749" s="864">
        <v>0</v>
      </c>
      <c r="O749" s="50"/>
      <c r="P749" s="864">
        <v>0</v>
      </c>
      <c r="Q749" s="50"/>
      <c r="R749" s="50"/>
      <c r="S749" s="865">
        <v>0</v>
      </c>
      <c r="T749" s="490">
        <v>1</v>
      </c>
      <c r="U749" s="491" t="s">
        <v>1056</v>
      </c>
      <c r="V749" s="492" t="s">
        <v>1150</v>
      </c>
      <c r="W749" s="689">
        <v>4</v>
      </c>
      <c r="X749" s="688">
        <v>43101</v>
      </c>
      <c r="Y749" s="688">
        <v>43465</v>
      </c>
      <c r="Z749" s="690">
        <v>0</v>
      </c>
      <c r="AA749" s="248" t="s">
        <v>275</v>
      </c>
    </row>
    <row r="750" spans="1:27" ht="63" customHeight="1" thickBot="1" x14ac:dyDescent="0.3">
      <c r="A750" s="328" t="s">
        <v>932</v>
      </c>
      <c r="B750" s="293" t="s">
        <v>1047</v>
      </c>
      <c r="C750" s="296" t="s">
        <v>1057</v>
      </c>
      <c r="D750" s="13">
        <v>392</v>
      </c>
      <c r="E750" s="89" t="s">
        <v>1058</v>
      </c>
      <c r="F750" s="89" t="s">
        <v>1059</v>
      </c>
      <c r="G750" s="89">
        <v>0</v>
      </c>
      <c r="H750" s="89" t="s">
        <v>31</v>
      </c>
      <c r="I750" s="89">
        <v>1</v>
      </c>
      <c r="J750" s="14">
        <v>1</v>
      </c>
      <c r="K750" s="827">
        <f t="shared" si="24"/>
        <v>0</v>
      </c>
      <c r="L750" s="863">
        <v>0</v>
      </c>
      <c r="M750" s="864">
        <v>0</v>
      </c>
      <c r="N750" s="864">
        <v>0</v>
      </c>
      <c r="O750" s="50"/>
      <c r="P750" s="864">
        <v>0</v>
      </c>
      <c r="Q750" s="50"/>
      <c r="R750" s="50"/>
      <c r="S750" s="865">
        <v>0</v>
      </c>
      <c r="T750" s="490"/>
      <c r="U750" s="491"/>
      <c r="V750" s="491"/>
      <c r="W750" s="493"/>
      <c r="X750" s="688"/>
      <c r="Y750" s="688"/>
      <c r="Z750" s="690"/>
      <c r="AA750" s="248" t="s">
        <v>275</v>
      </c>
    </row>
    <row r="751" spans="1:27" ht="63" customHeight="1" thickBot="1" x14ac:dyDescent="0.3">
      <c r="A751" s="328" t="s">
        <v>932</v>
      </c>
      <c r="B751" s="293" t="s">
        <v>1047</v>
      </c>
      <c r="C751" s="296" t="s">
        <v>1057</v>
      </c>
      <c r="D751" s="13">
        <v>393</v>
      </c>
      <c r="E751" s="89" t="s">
        <v>1060</v>
      </c>
      <c r="F751" s="89" t="s">
        <v>1061</v>
      </c>
      <c r="G751" s="89">
        <v>0</v>
      </c>
      <c r="H751" s="89" t="s">
        <v>31</v>
      </c>
      <c r="I751" s="89">
        <v>1</v>
      </c>
      <c r="J751" s="14">
        <v>0.33</v>
      </c>
      <c r="K751" s="827">
        <f t="shared" si="24"/>
        <v>0</v>
      </c>
      <c r="L751" s="863">
        <v>0</v>
      </c>
      <c r="M751" s="864">
        <v>0</v>
      </c>
      <c r="N751" s="864">
        <v>0</v>
      </c>
      <c r="O751" s="15"/>
      <c r="P751" s="864">
        <v>0</v>
      </c>
      <c r="Q751" s="15"/>
      <c r="R751" s="15"/>
      <c r="S751" s="865">
        <v>0</v>
      </c>
      <c r="T751" s="490">
        <v>1</v>
      </c>
      <c r="U751" s="491" t="s">
        <v>1780</v>
      </c>
      <c r="V751" s="491" t="s">
        <v>59</v>
      </c>
      <c r="W751" s="493">
        <v>100</v>
      </c>
      <c r="X751" s="688">
        <v>43101</v>
      </c>
      <c r="Y751" s="688">
        <v>43465</v>
      </c>
      <c r="Z751" s="690">
        <v>0</v>
      </c>
      <c r="AA751" s="248" t="s">
        <v>275</v>
      </c>
    </row>
    <row r="752" spans="1:27" ht="63" customHeight="1" thickBot="1" x14ac:dyDescent="0.3">
      <c r="A752" s="472" t="s">
        <v>932</v>
      </c>
      <c r="B752" s="954" t="s">
        <v>1047</v>
      </c>
      <c r="C752" s="470" t="s">
        <v>1057</v>
      </c>
      <c r="D752" s="374">
        <v>394</v>
      </c>
      <c r="E752" s="594" t="s">
        <v>1062</v>
      </c>
      <c r="F752" s="594" t="s">
        <v>1063</v>
      </c>
      <c r="G752" s="594">
        <v>27</v>
      </c>
      <c r="H752" s="594" t="s">
        <v>31</v>
      </c>
      <c r="I752" s="594">
        <v>27</v>
      </c>
      <c r="J752" s="375">
        <v>27</v>
      </c>
      <c r="K752" s="828">
        <f t="shared" si="24"/>
        <v>0</v>
      </c>
      <c r="L752" s="866">
        <v>0</v>
      </c>
      <c r="M752" s="867">
        <v>0</v>
      </c>
      <c r="N752" s="867">
        <v>0</v>
      </c>
      <c r="O752" s="868"/>
      <c r="P752" s="867">
        <v>0</v>
      </c>
      <c r="Q752" s="868"/>
      <c r="R752" s="868"/>
      <c r="S752" s="869">
        <v>0</v>
      </c>
      <c r="T752" s="495">
        <v>1</v>
      </c>
      <c r="U752" s="506" t="s">
        <v>1781</v>
      </c>
      <c r="V752" s="506" t="s">
        <v>1150</v>
      </c>
      <c r="W752" s="496">
        <v>27</v>
      </c>
      <c r="X752" s="721">
        <v>43101</v>
      </c>
      <c r="Y752" s="721">
        <v>43465</v>
      </c>
      <c r="Z752" s="722">
        <v>0</v>
      </c>
      <c r="AA752" s="723" t="s">
        <v>275</v>
      </c>
    </row>
    <row r="753" spans="1:27" ht="63" customHeight="1" x14ac:dyDescent="0.25">
      <c r="A753" s="284" t="s">
        <v>932</v>
      </c>
      <c r="B753" s="285" t="s">
        <v>1047</v>
      </c>
      <c r="C753" s="299" t="s">
        <v>1057</v>
      </c>
      <c r="D753" s="58">
        <v>395</v>
      </c>
      <c r="E753" s="129" t="s">
        <v>1064</v>
      </c>
      <c r="F753" s="129" t="s">
        <v>1065</v>
      </c>
      <c r="G753" s="647">
        <v>5</v>
      </c>
      <c r="H753" s="647" t="s">
        <v>35</v>
      </c>
      <c r="I753" s="647">
        <v>7</v>
      </c>
      <c r="J753" s="59">
        <v>7</v>
      </c>
      <c r="K753" s="823">
        <f t="shared" si="24"/>
        <v>57000000</v>
      </c>
      <c r="L753" s="847">
        <v>0</v>
      </c>
      <c r="M753" s="848">
        <v>0</v>
      </c>
      <c r="N753" s="848">
        <v>0</v>
      </c>
      <c r="O753" s="86"/>
      <c r="P753" s="848">
        <v>0</v>
      </c>
      <c r="Q753" s="86"/>
      <c r="R753" s="86"/>
      <c r="S753" s="849">
        <v>57000000</v>
      </c>
      <c r="T753" s="504"/>
      <c r="U753" s="515" t="s">
        <v>1066</v>
      </c>
      <c r="V753" s="485"/>
      <c r="W753" s="486"/>
      <c r="X753" s="694">
        <v>43101</v>
      </c>
      <c r="Y753" s="749">
        <v>43465</v>
      </c>
      <c r="Z753" s="695">
        <v>25200000</v>
      </c>
      <c r="AA753" s="696" t="s">
        <v>431</v>
      </c>
    </row>
    <row r="754" spans="1:27" ht="63" customHeight="1" x14ac:dyDescent="0.25">
      <c r="A754" s="300" t="s">
        <v>932</v>
      </c>
      <c r="B754" s="279" t="s">
        <v>1047</v>
      </c>
      <c r="C754" s="301" t="s">
        <v>1057</v>
      </c>
      <c r="D754" s="20">
        <v>395</v>
      </c>
      <c r="E754" s="128" t="s">
        <v>1064</v>
      </c>
      <c r="F754" s="128" t="s">
        <v>1065</v>
      </c>
      <c r="G754" s="237">
        <v>5</v>
      </c>
      <c r="H754" s="237" t="s">
        <v>35</v>
      </c>
      <c r="I754" s="237">
        <v>7</v>
      </c>
      <c r="J754" s="21">
        <v>7</v>
      </c>
      <c r="K754" s="821">
        <f t="shared" si="24"/>
        <v>0</v>
      </c>
      <c r="L754" s="840">
        <v>0</v>
      </c>
      <c r="M754" s="841">
        <v>0</v>
      </c>
      <c r="N754" s="841">
        <v>0</v>
      </c>
      <c r="O754" s="51"/>
      <c r="P754" s="841">
        <v>0</v>
      </c>
      <c r="Q754" s="51"/>
      <c r="R754" s="51"/>
      <c r="S754" s="842">
        <v>0</v>
      </c>
      <c r="T754" s="480"/>
      <c r="U754" s="516" t="s">
        <v>1782</v>
      </c>
      <c r="V754" s="479"/>
      <c r="W754" s="488"/>
      <c r="X754" s="700">
        <v>43101</v>
      </c>
      <c r="Y754" s="751">
        <v>43465</v>
      </c>
      <c r="Z754" s="698">
        <v>25200000</v>
      </c>
      <c r="AA754" s="699" t="s">
        <v>431</v>
      </c>
    </row>
    <row r="755" spans="1:27" ht="63" customHeight="1" thickBot="1" x14ac:dyDescent="0.3">
      <c r="A755" s="287" t="s">
        <v>932</v>
      </c>
      <c r="B755" s="288" t="s">
        <v>1047</v>
      </c>
      <c r="C755" s="310" t="s">
        <v>1057</v>
      </c>
      <c r="D755" s="30">
        <v>395</v>
      </c>
      <c r="E755" s="590" t="s">
        <v>1064</v>
      </c>
      <c r="F755" s="590" t="s">
        <v>1065</v>
      </c>
      <c r="G755" s="649">
        <v>5</v>
      </c>
      <c r="H755" s="649" t="s">
        <v>35</v>
      </c>
      <c r="I755" s="649">
        <v>7</v>
      </c>
      <c r="J755" s="31">
        <v>7</v>
      </c>
      <c r="K755" s="824">
        <f t="shared" si="24"/>
        <v>0</v>
      </c>
      <c r="L755" s="852">
        <v>0</v>
      </c>
      <c r="M755" s="853">
        <v>0</v>
      </c>
      <c r="N755" s="853">
        <v>0</v>
      </c>
      <c r="O755" s="84"/>
      <c r="P755" s="853">
        <v>0</v>
      </c>
      <c r="Q755" s="84"/>
      <c r="R755" s="84"/>
      <c r="S755" s="855">
        <v>0</v>
      </c>
      <c r="T755" s="505"/>
      <c r="U755" s="511" t="s">
        <v>1783</v>
      </c>
      <c r="V755" s="482"/>
      <c r="W755" s="713"/>
      <c r="X755" s="714">
        <v>43101</v>
      </c>
      <c r="Y755" s="750">
        <v>43465</v>
      </c>
      <c r="Z755" s="702">
        <v>6600000</v>
      </c>
      <c r="AA755" s="703" t="s">
        <v>431</v>
      </c>
    </row>
    <row r="756" spans="1:27" ht="63" customHeight="1" thickBot="1" x14ac:dyDescent="0.3">
      <c r="A756" s="292" t="s">
        <v>932</v>
      </c>
      <c r="B756" s="293" t="s">
        <v>1047</v>
      </c>
      <c r="C756" s="296" t="s">
        <v>1057</v>
      </c>
      <c r="D756" s="13">
        <v>396</v>
      </c>
      <c r="E756" s="89" t="s">
        <v>1067</v>
      </c>
      <c r="F756" s="89" t="s">
        <v>890</v>
      </c>
      <c r="G756" s="645">
        <v>1</v>
      </c>
      <c r="H756" s="645" t="s">
        <v>35</v>
      </c>
      <c r="I756" s="645">
        <v>1</v>
      </c>
      <c r="J756" s="14">
        <v>1</v>
      </c>
      <c r="K756" s="827">
        <f t="shared" si="24"/>
        <v>19000000</v>
      </c>
      <c r="L756" s="863">
        <v>19000000</v>
      </c>
      <c r="M756" s="864">
        <v>0</v>
      </c>
      <c r="N756" s="864">
        <v>0</v>
      </c>
      <c r="O756" s="50"/>
      <c r="P756" s="864">
        <v>0</v>
      </c>
      <c r="Q756" s="50"/>
      <c r="R756" s="50"/>
      <c r="S756" s="865">
        <v>0</v>
      </c>
      <c r="T756" s="490"/>
      <c r="U756" s="492" t="s">
        <v>1068</v>
      </c>
      <c r="V756" s="492"/>
      <c r="W756" s="689"/>
      <c r="X756" s="734">
        <v>43101</v>
      </c>
      <c r="Y756" s="742">
        <v>43465</v>
      </c>
      <c r="Z756" s="690">
        <v>19000000</v>
      </c>
      <c r="AA756" s="248" t="s">
        <v>431</v>
      </c>
    </row>
    <row r="757" spans="1:27" ht="63" customHeight="1" thickBot="1" x14ac:dyDescent="0.3">
      <c r="A757" s="456" t="s">
        <v>932</v>
      </c>
      <c r="B757" s="290" t="s">
        <v>1047</v>
      </c>
      <c r="C757" s="295" t="s">
        <v>1057</v>
      </c>
      <c r="D757" s="7">
        <v>397</v>
      </c>
      <c r="E757" s="270" t="s">
        <v>1069</v>
      </c>
      <c r="F757" s="270" t="s">
        <v>1070</v>
      </c>
      <c r="G757" s="236">
        <v>1</v>
      </c>
      <c r="H757" s="236" t="s">
        <v>35</v>
      </c>
      <c r="I757" s="236">
        <v>1</v>
      </c>
      <c r="J757" s="8">
        <v>1</v>
      </c>
      <c r="K757" s="826">
        <f t="shared" si="24"/>
        <v>3300000</v>
      </c>
      <c r="L757" s="860">
        <v>0</v>
      </c>
      <c r="M757" s="861">
        <v>0</v>
      </c>
      <c r="N757" s="861">
        <v>0</v>
      </c>
      <c r="O757" s="76"/>
      <c r="P757" s="861">
        <v>0</v>
      </c>
      <c r="Q757" s="76"/>
      <c r="R757" s="76"/>
      <c r="S757" s="862">
        <v>3300000</v>
      </c>
      <c r="T757" s="463"/>
      <c r="U757" s="503" t="s">
        <v>1071</v>
      </c>
      <c r="V757" s="503"/>
      <c r="W757" s="691"/>
      <c r="X757" s="737">
        <v>43101</v>
      </c>
      <c r="Y757" s="743">
        <v>43465</v>
      </c>
      <c r="Z757" s="693">
        <v>3300000</v>
      </c>
      <c r="AA757" s="715" t="s">
        <v>431</v>
      </c>
    </row>
    <row r="758" spans="1:27" ht="63" customHeight="1" x14ac:dyDescent="0.25">
      <c r="A758" s="284" t="s">
        <v>932</v>
      </c>
      <c r="B758" s="285" t="s">
        <v>1047</v>
      </c>
      <c r="C758" s="299" t="s">
        <v>1057</v>
      </c>
      <c r="D758" s="58">
        <v>398</v>
      </c>
      <c r="E758" s="129" t="s">
        <v>1072</v>
      </c>
      <c r="F758" s="129" t="s">
        <v>1073</v>
      </c>
      <c r="G758" s="647">
        <v>0</v>
      </c>
      <c r="H758" s="647" t="s">
        <v>35</v>
      </c>
      <c r="I758" s="647">
        <v>1</v>
      </c>
      <c r="J758" s="59">
        <v>1</v>
      </c>
      <c r="K758" s="823">
        <f t="shared" si="24"/>
        <v>392827805</v>
      </c>
      <c r="L758" s="847">
        <v>360746417</v>
      </c>
      <c r="M758" s="848">
        <v>0</v>
      </c>
      <c r="N758" s="848">
        <v>0</v>
      </c>
      <c r="O758" s="86"/>
      <c r="P758" s="848">
        <v>0</v>
      </c>
      <c r="Q758" s="86"/>
      <c r="R758" s="86"/>
      <c r="S758" s="849">
        <v>32081388</v>
      </c>
      <c r="T758" s="504"/>
      <c r="U758" s="515" t="s">
        <v>1784</v>
      </c>
      <c r="V758" s="515" t="s">
        <v>1150</v>
      </c>
      <c r="W758" s="486"/>
      <c r="X758" s="694">
        <v>43101</v>
      </c>
      <c r="Y758" s="749">
        <v>43465</v>
      </c>
      <c r="Z758" s="695">
        <v>76457672</v>
      </c>
      <c r="AA758" s="696" t="s">
        <v>431</v>
      </c>
    </row>
    <row r="759" spans="1:27" ht="63" customHeight="1" x14ac:dyDescent="0.25">
      <c r="A759" s="300" t="s">
        <v>932</v>
      </c>
      <c r="B759" s="279" t="s">
        <v>1047</v>
      </c>
      <c r="C759" s="301" t="s">
        <v>1057</v>
      </c>
      <c r="D759" s="20">
        <v>398</v>
      </c>
      <c r="E759" s="128" t="s">
        <v>1072</v>
      </c>
      <c r="F759" s="128" t="s">
        <v>1073</v>
      </c>
      <c r="G759" s="237">
        <v>0</v>
      </c>
      <c r="H759" s="237" t="s">
        <v>35</v>
      </c>
      <c r="I759" s="237">
        <v>1</v>
      </c>
      <c r="J759" s="21">
        <v>1</v>
      </c>
      <c r="K759" s="821">
        <f t="shared" si="24"/>
        <v>0</v>
      </c>
      <c r="L759" s="840">
        <v>0</v>
      </c>
      <c r="M759" s="841">
        <v>0</v>
      </c>
      <c r="N759" s="841">
        <v>0</v>
      </c>
      <c r="O759" s="51"/>
      <c r="P759" s="841">
        <v>0</v>
      </c>
      <c r="Q759" s="51"/>
      <c r="R759" s="51"/>
      <c r="S759" s="842">
        <v>0</v>
      </c>
      <c r="T759" s="480"/>
      <c r="U759" s="516" t="s">
        <v>1785</v>
      </c>
      <c r="V759" s="516" t="s">
        <v>1150</v>
      </c>
      <c r="W759" s="488"/>
      <c r="X759" s="700">
        <v>43101</v>
      </c>
      <c r="Y759" s="751">
        <v>43465</v>
      </c>
      <c r="Z759" s="698">
        <f>76457672+956231</f>
        <v>77413903</v>
      </c>
      <c r="AA759" s="699" t="s">
        <v>431</v>
      </c>
    </row>
    <row r="760" spans="1:27" ht="63" customHeight="1" x14ac:dyDescent="0.25">
      <c r="A760" s="300" t="s">
        <v>932</v>
      </c>
      <c r="B760" s="279" t="s">
        <v>1047</v>
      </c>
      <c r="C760" s="301" t="s">
        <v>1057</v>
      </c>
      <c r="D760" s="20">
        <v>398</v>
      </c>
      <c r="E760" s="128" t="s">
        <v>1072</v>
      </c>
      <c r="F760" s="128" t="s">
        <v>1073</v>
      </c>
      <c r="G760" s="237">
        <v>0</v>
      </c>
      <c r="H760" s="237" t="s">
        <v>35</v>
      </c>
      <c r="I760" s="237">
        <v>1</v>
      </c>
      <c r="J760" s="21">
        <v>1</v>
      </c>
      <c r="K760" s="821">
        <f t="shared" si="24"/>
        <v>0</v>
      </c>
      <c r="L760" s="840">
        <v>0</v>
      </c>
      <c r="M760" s="841">
        <v>0</v>
      </c>
      <c r="N760" s="841">
        <v>0</v>
      </c>
      <c r="O760" s="51"/>
      <c r="P760" s="841">
        <v>0</v>
      </c>
      <c r="Q760" s="51"/>
      <c r="R760" s="51"/>
      <c r="S760" s="842">
        <v>0</v>
      </c>
      <c r="T760" s="480"/>
      <c r="U760" s="516" t="s">
        <v>1074</v>
      </c>
      <c r="V760" s="479" t="s">
        <v>1150</v>
      </c>
      <c r="W760" s="488"/>
      <c r="X760" s="700">
        <v>43101</v>
      </c>
      <c r="Y760" s="751">
        <v>43465</v>
      </c>
      <c r="Z760" s="957">
        <v>200000000</v>
      </c>
      <c r="AA760" s="699" t="s">
        <v>431</v>
      </c>
    </row>
    <row r="761" spans="1:27" ht="63" customHeight="1" x14ac:dyDescent="0.25">
      <c r="A761" s="300" t="s">
        <v>932</v>
      </c>
      <c r="B761" s="279" t="s">
        <v>1047</v>
      </c>
      <c r="C761" s="301" t="s">
        <v>1057</v>
      </c>
      <c r="D761" s="20">
        <v>398</v>
      </c>
      <c r="E761" s="128" t="s">
        <v>1072</v>
      </c>
      <c r="F761" s="128" t="s">
        <v>1073</v>
      </c>
      <c r="G761" s="237">
        <v>0</v>
      </c>
      <c r="H761" s="237" t="s">
        <v>35</v>
      </c>
      <c r="I761" s="237">
        <v>1</v>
      </c>
      <c r="J761" s="21">
        <v>1</v>
      </c>
      <c r="K761" s="821">
        <f t="shared" si="24"/>
        <v>0</v>
      </c>
      <c r="L761" s="840">
        <v>0</v>
      </c>
      <c r="M761" s="841">
        <v>0</v>
      </c>
      <c r="N761" s="841">
        <v>0</v>
      </c>
      <c r="O761" s="51"/>
      <c r="P761" s="841">
        <v>0</v>
      </c>
      <c r="Q761" s="51"/>
      <c r="R761" s="51"/>
      <c r="S761" s="842">
        <v>0</v>
      </c>
      <c r="T761" s="480"/>
      <c r="U761" s="516" t="s">
        <v>1075</v>
      </c>
      <c r="V761" s="479" t="s">
        <v>1150</v>
      </c>
      <c r="W761" s="488"/>
      <c r="X761" s="700">
        <v>43101</v>
      </c>
      <c r="Y761" s="751">
        <v>43465</v>
      </c>
      <c r="Z761" s="698">
        <v>20000000</v>
      </c>
      <c r="AA761" s="699" t="s">
        <v>431</v>
      </c>
    </row>
    <row r="762" spans="1:27" ht="63" customHeight="1" x14ac:dyDescent="0.25">
      <c r="A762" s="300" t="s">
        <v>932</v>
      </c>
      <c r="B762" s="279" t="s">
        <v>1047</v>
      </c>
      <c r="C762" s="301" t="s">
        <v>1057</v>
      </c>
      <c r="D762" s="20">
        <v>398</v>
      </c>
      <c r="E762" s="128" t="s">
        <v>1072</v>
      </c>
      <c r="F762" s="128" t="s">
        <v>1073</v>
      </c>
      <c r="G762" s="237">
        <v>0</v>
      </c>
      <c r="H762" s="237" t="s">
        <v>35</v>
      </c>
      <c r="I762" s="237">
        <v>1</v>
      </c>
      <c r="J762" s="21">
        <v>1</v>
      </c>
      <c r="K762" s="821">
        <f t="shared" si="24"/>
        <v>0</v>
      </c>
      <c r="L762" s="840">
        <v>0</v>
      </c>
      <c r="M762" s="841">
        <v>0</v>
      </c>
      <c r="N762" s="841">
        <v>0</v>
      </c>
      <c r="O762" s="51"/>
      <c r="P762" s="841">
        <v>0</v>
      </c>
      <c r="Q762" s="51"/>
      <c r="R762" s="51"/>
      <c r="S762" s="842">
        <v>0</v>
      </c>
      <c r="T762" s="480"/>
      <c r="U762" s="516" t="s">
        <v>1786</v>
      </c>
      <c r="V762" s="479" t="s">
        <v>1150</v>
      </c>
      <c r="W762" s="488"/>
      <c r="X762" s="700">
        <v>43101</v>
      </c>
      <c r="Y762" s="751">
        <v>43465</v>
      </c>
      <c r="Z762" s="698">
        <f>Y762*11</f>
        <v>478115</v>
      </c>
      <c r="AA762" s="699" t="s">
        <v>431</v>
      </c>
    </row>
    <row r="763" spans="1:27" ht="63" customHeight="1" x14ac:dyDescent="0.25">
      <c r="A763" s="300" t="s">
        <v>932</v>
      </c>
      <c r="B763" s="279" t="s">
        <v>1047</v>
      </c>
      <c r="C763" s="301" t="s">
        <v>1057</v>
      </c>
      <c r="D763" s="20">
        <v>398</v>
      </c>
      <c r="E763" s="128" t="s">
        <v>1072</v>
      </c>
      <c r="F763" s="128" t="s">
        <v>1073</v>
      </c>
      <c r="G763" s="237">
        <v>0</v>
      </c>
      <c r="H763" s="237" t="s">
        <v>35</v>
      </c>
      <c r="I763" s="237">
        <v>1</v>
      </c>
      <c r="J763" s="21">
        <v>1</v>
      </c>
      <c r="K763" s="821">
        <f t="shared" si="24"/>
        <v>0</v>
      </c>
      <c r="L763" s="840">
        <v>0</v>
      </c>
      <c r="M763" s="841">
        <v>0</v>
      </c>
      <c r="N763" s="841">
        <v>0</v>
      </c>
      <c r="O763" s="51"/>
      <c r="P763" s="841">
        <v>0</v>
      </c>
      <c r="Q763" s="51"/>
      <c r="R763" s="51"/>
      <c r="S763" s="842">
        <v>0</v>
      </c>
      <c r="T763" s="480"/>
      <c r="U763" s="516" t="s">
        <v>1787</v>
      </c>
      <c r="V763" s="479" t="s">
        <v>1150</v>
      </c>
      <c r="W763" s="488"/>
      <c r="X763" s="700">
        <v>43101</v>
      </c>
      <c r="Y763" s="751">
        <v>43465</v>
      </c>
      <c r="Z763" s="698">
        <v>12000000</v>
      </c>
      <c r="AA763" s="699" t="s">
        <v>431</v>
      </c>
    </row>
    <row r="764" spans="1:27" ht="63" customHeight="1" x14ac:dyDescent="0.25">
      <c r="A764" s="300" t="s">
        <v>932</v>
      </c>
      <c r="B764" s="279" t="s">
        <v>1047</v>
      </c>
      <c r="C764" s="301" t="s">
        <v>1057</v>
      </c>
      <c r="D764" s="20">
        <v>398</v>
      </c>
      <c r="E764" s="128" t="s">
        <v>1072</v>
      </c>
      <c r="F764" s="128" t="s">
        <v>1073</v>
      </c>
      <c r="G764" s="237">
        <v>0</v>
      </c>
      <c r="H764" s="237" t="s">
        <v>35</v>
      </c>
      <c r="I764" s="237">
        <v>1</v>
      </c>
      <c r="J764" s="21">
        <v>1</v>
      </c>
      <c r="K764" s="821">
        <f t="shared" si="24"/>
        <v>0</v>
      </c>
      <c r="L764" s="840">
        <v>0</v>
      </c>
      <c r="M764" s="841">
        <v>0</v>
      </c>
      <c r="N764" s="841">
        <v>0</v>
      </c>
      <c r="O764" s="51"/>
      <c r="P764" s="841">
        <v>0</v>
      </c>
      <c r="Q764" s="51"/>
      <c r="R764" s="51"/>
      <c r="S764" s="842">
        <v>0</v>
      </c>
      <c r="T764" s="480"/>
      <c r="U764" s="516" t="s">
        <v>1788</v>
      </c>
      <c r="V764" s="479"/>
      <c r="W764" s="488"/>
      <c r="X764" s="700">
        <v>43101</v>
      </c>
      <c r="Y764" s="751">
        <v>43465</v>
      </c>
      <c r="Z764" s="698">
        <f>Y764*11</f>
        <v>478115</v>
      </c>
      <c r="AA764" s="699" t="s">
        <v>431</v>
      </c>
    </row>
    <row r="765" spans="1:27" ht="63" customHeight="1" thickBot="1" x14ac:dyDescent="0.3">
      <c r="A765" s="287" t="s">
        <v>932</v>
      </c>
      <c r="B765" s="288" t="s">
        <v>1047</v>
      </c>
      <c r="C765" s="310" t="s">
        <v>1057</v>
      </c>
      <c r="D765" s="30">
        <v>398</v>
      </c>
      <c r="E765" s="590" t="s">
        <v>1072</v>
      </c>
      <c r="F765" s="590" t="s">
        <v>1073</v>
      </c>
      <c r="G765" s="649">
        <v>0</v>
      </c>
      <c r="H765" s="649" t="s">
        <v>35</v>
      </c>
      <c r="I765" s="649">
        <v>1</v>
      </c>
      <c r="J765" s="31">
        <v>1</v>
      </c>
      <c r="K765" s="824">
        <f t="shared" si="24"/>
        <v>0</v>
      </c>
      <c r="L765" s="852">
        <v>0</v>
      </c>
      <c r="M765" s="853">
        <v>0</v>
      </c>
      <c r="N765" s="853">
        <v>0</v>
      </c>
      <c r="O765" s="32"/>
      <c r="P765" s="853">
        <v>0</v>
      </c>
      <c r="Q765" s="32"/>
      <c r="R765" s="32"/>
      <c r="S765" s="855">
        <v>0</v>
      </c>
      <c r="T765" s="505"/>
      <c r="U765" s="511" t="s">
        <v>1789</v>
      </c>
      <c r="V765" s="482" t="s">
        <v>1150</v>
      </c>
      <c r="W765" s="713"/>
      <c r="X765" s="701">
        <v>43101</v>
      </c>
      <c r="Y765" s="750">
        <v>43465</v>
      </c>
      <c r="Z765" s="702">
        <v>6000000</v>
      </c>
      <c r="AA765" s="703" t="s">
        <v>431</v>
      </c>
    </row>
    <row r="766" spans="1:27" ht="63" customHeight="1" thickBot="1" x14ac:dyDescent="0.3">
      <c r="A766" s="466" t="s">
        <v>932</v>
      </c>
      <c r="B766" s="955" t="s">
        <v>1076</v>
      </c>
      <c r="C766" s="956" t="s">
        <v>1077</v>
      </c>
      <c r="D766" s="97">
        <v>399</v>
      </c>
      <c r="E766" s="684" t="s">
        <v>1078</v>
      </c>
      <c r="F766" s="653" t="s">
        <v>1079</v>
      </c>
      <c r="G766" s="653">
        <v>0</v>
      </c>
      <c r="H766" s="653" t="s">
        <v>35</v>
      </c>
      <c r="I766" s="653">
        <v>1</v>
      </c>
      <c r="J766" s="111">
        <v>1</v>
      </c>
      <c r="K766" s="949">
        <f t="shared" si="24"/>
        <v>50000000</v>
      </c>
      <c r="L766" s="950">
        <v>50000000</v>
      </c>
      <c r="M766" s="951">
        <v>0</v>
      </c>
      <c r="N766" s="951">
        <v>0</v>
      </c>
      <c r="O766" s="952"/>
      <c r="P766" s="951">
        <v>0</v>
      </c>
      <c r="Q766" s="952"/>
      <c r="R766" s="952"/>
      <c r="S766" s="953">
        <v>0</v>
      </c>
      <c r="T766" s="540">
        <v>1</v>
      </c>
      <c r="U766" s="559" t="s">
        <v>1080</v>
      </c>
      <c r="V766" s="559" t="s">
        <v>59</v>
      </c>
      <c r="W766" s="784">
        <v>100</v>
      </c>
      <c r="X766" s="717">
        <v>43101</v>
      </c>
      <c r="Y766" s="717">
        <v>43465</v>
      </c>
      <c r="Z766" s="718">
        <v>50000000</v>
      </c>
      <c r="AA766" s="719" t="s">
        <v>275</v>
      </c>
    </row>
    <row r="767" spans="1:27" ht="63" customHeight="1" thickBot="1" x14ac:dyDescent="0.3">
      <c r="A767" s="328" t="s">
        <v>932</v>
      </c>
      <c r="B767" s="329" t="s">
        <v>1076</v>
      </c>
      <c r="C767" s="296" t="s">
        <v>1081</v>
      </c>
      <c r="D767" s="13">
        <v>400</v>
      </c>
      <c r="E767" s="94" t="s">
        <v>1082</v>
      </c>
      <c r="F767" s="89" t="s">
        <v>1083</v>
      </c>
      <c r="G767" s="89">
        <v>0</v>
      </c>
      <c r="H767" s="89" t="s">
        <v>35</v>
      </c>
      <c r="I767" s="89">
        <v>1</v>
      </c>
      <c r="J767" s="14">
        <v>1</v>
      </c>
      <c r="K767" s="827">
        <f t="shared" si="24"/>
        <v>10000000</v>
      </c>
      <c r="L767" s="863">
        <v>10000000</v>
      </c>
      <c r="M767" s="864">
        <v>0</v>
      </c>
      <c r="N767" s="864">
        <v>0</v>
      </c>
      <c r="O767" s="50"/>
      <c r="P767" s="864">
        <v>0</v>
      </c>
      <c r="Q767" s="50"/>
      <c r="R767" s="50"/>
      <c r="S767" s="865">
        <v>0</v>
      </c>
      <c r="T767" s="490">
        <v>1</v>
      </c>
      <c r="U767" s="554" t="s">
        <v>1790</v>
      </c>
      <c r="V767" s="491" t="s">
        <v>59</v>
      </c>
      <c r="W767" s="493">
        <v>100</v>
      </c>
      <c r="X767" s="688">
        <v>43101</v>
      </c>
      <c r="Y767" s="688">
        <v>43465</v>
      </c>
      <c r="Z767" s="690">
        <v>10000000</v>
      </c>
      <c r="AA767" s="248" t="s">
        <v>275</v>
      </c>
    </row>
    <row r="768" spans="1:27" ht="63" customHeight="1" thickBot="1" x14ac:dyDescent="0.3">
      <c r="A768" s="467" t="s">
        <v>932</v>
      </c>
      <c r="B768" s="330" t="s">
        <v>1076</v>
      </c>
      <c r="C768" s="295" t="s">
        <v>1081</v>
      </c>
      <c r="D768" s="7">
        <v>401</v>
      </c>
      <c r="E768" s="75" t="s">
        <v>1084</v>
      </c>
      <c r="F768" s="270"/>
      <c r="G768" s="270"/>
      <c r="H768" s="270"/>
      <c r="I768" s="270"/>
      <c r="J768" s="8"/>
      <c r="K768" s="826">
        <f t="shared" si="24"/>
        <v>0</v>
      </c>
      <c r="L768" s="860">
        <v>0</v>
      </c>
      <c r="M768" s="861">
        <v>0</v>
      </c>
      <c r="N768" s="861">
        <v>0</v>
      </c>
      <c r="O768" s="76"/>
      <c r="P768" s="861">
        <v>0</v>
      </c>
      <c r="Q768" s="76"/>
      <c r="R768" s="76"/>
      <c r="S768" s="862">
        <v>0</v>
      </c>
      <c r="T768" s="463"/>
      <c r="U768" s="555"/>
      <c r="V768" s="510"/>
      <c r="W768" s="494"/>
      <c r="X768" s="692"/>
      <c r="Y768" s="692"/>
      <c r="Z768" s="693"/>
      <c r="AA768" s="715" t="s">
        <v>275</v>
      </c>
    </row>
    <row r="769" spans="1:27" ht="63" customHeight="1" thickBot="1" x14ac:dyDescent="0.3">
      <c r="A769" s="313" t="s">
        <v>932</v>
      </c>
      <c r="B769" s="336" t="s">
        <v>1076</v>
      </c>
      <c r="C769" s="315" t="s">
        <v>1081</v>
      </c>
      <c r="D769" s="13">
        <v>402</v>
      </c>
      <c r="E769" s="666" t="s">
        <v>1085</v>
      </c>
      <c r="F769" s="671" t="s">
        <v>1086</v>
      </c>
      <c r="G769" s="645">
        <v>1.4419999999999999</v>
      </c>
      <c r="H769" s="645" t="s">
        <v>35</v>
      </c>
      <c r="I769" s="668">
        <v>100</v>
      </c>
      <c r="J769" s="337">
        <v>100</v>
      </c>
      <c r="K769" s="827">
        <f t="shared" si="24"/>
        <v>0</v>
      </c>
      <c r="L769" s="863">
        <v>0</v>
      </c>
      <c r="M769" s="864">
        <v>0</v>
      </c>
      <c r="N769" s="864">
        <v>0</v>
      </c>
      <c r="O769" s="50"/>
      <c r="P769" s="864">
        <v>0</v>
      </c>
      <c r="Q769" s="50"/>
      <c r="R769" s="50"/>
      <c r="S769" s="865">
        <v>0</v>
      </c>
      <c r="T769" s="490">
        <v>1</v>
      </c>
      <c r="U769" s="493" t="s">
        <v>1791</v>
      </c>
      <c r="V769" s="492" t="s">
        <v>59</v>
      </c>
      <c r="W769" s="689">
        <v>100</v>
      </c>
      <c r="X769" s="688">
        <v>43101</v>
      </c>
      <c r="Y769" s="688">
        <v>43465</v>
      </c>
      <c r="Z769" s="690">
        <v>0</v>
      </c>
      <c r="AA769" s="248" t="s">
        <v>109</v>
      </c>
    </row>
    <row r="770" spans="1:27" ht="63" customHeight="1" thickBot="1" x14ac:dyDescent="0.3">
      <c r="A770" s="458" t="s">
        <v>932</v>
      </c>
      <c r="B770" s="338" t="s">
        <v>1076</v>
      </c>
      <c r="C770" s="312" t="s">
        <v>1081</v>
      </c>
      <c r="D770" s="7">
        <v>403</v>
      </c>
      <c r="E770" s="672" t="s">
        <v>1087</v>
      </c>
      <c r="F770" s="672" t="s">
        <v>1086</v>
      </c>
      <c r="G770" s="236">
        <v>38</v>
      </c>
      <c r="H770" s="236" t="s">
        <v>35</v>
      </c>
      <c r="I770" s="673">
        <v>100</v>
      </c>
      <c r="J770" s="337">
        <v>100</v>
      </c>
      <c r="K770" s="827">
        <f t="shared" si="24"/>
        <v>0</v>
      </c>
      <c r="L770" s="863">
        <v>0</v>
      </c>
      <c r="M770" s="864">
        <v>0</v>
      </c>
      <c r="N770" s="864">
        <v>0</v>
      </c>
      <c r="O770" s="962"/>
      <c r="P770" s="864">
        <v>0</v>
      </c>
      <c r="Q770" s="962"/>
      <c r="R770" s="962"/>
      <c r="S770" s="865">
        <v>0</v>
      </c>
      <c r="T770" s="490"/>
      <c r="U770" s="510"/>
      <c r="V770" s="503"/>
      <c r="W770" s="691"/>
      <c r="X770" s="692"/>
      <c r="Y770" s="692"/>
      <c r="Z770" s="693"/>
      <c r="AA770" s="715" t="s">
        <v>89</v>
      </c>
    </row>
    <row r="771" spans="1:27" ht="63" customHeight="1" thickBot="1" x14ac:dyDescent="0.3">
      <c r="A771" s="468" t="s">
        <v>932</v>
      </c>
      <c r="B771" s="469" t="s">
        <v>1076</v>
      </c>
      <c r="C771" s="470" t="s">
        <v>1081</v>
      </c>
      <c r="D771" s="374">
        <v>404</v>
      </c>
      <c r="E771" s="674" t="s">
        <v>1088</v>
      </c>
      <c r="F771" s="674" t="s">
        <v>1086</v>
      </c>
      <c r="G771" s="650">
        <v>42</v>
      </c>
      <c r="H771" s="650" t="s">
        <v>35</v>
      </c>
      <c r="I771" s="675">
        <v>100</v>
      </c>
      <c r="J771" s="276">
        <v>100</v>
      </c>
      <c r="K771" s="827">
        <f t="shared" si="24"/>
        <v>0</v>
      </c>
      <c r="L771" s="863">
        <v>0</v>
      </c>
      <c r="M771" s="864">
        <v>0</v>
      </c>
      <c r="N771" s="864">
        <v>0</v>
      </c>
      <c r="O771" s="50"/>
      <c r="P771" s="864">
        <v>0</v>
      </c>
      <c r="Q771" s="76"/>
      <c r="R771" s="76"/>
      <c r="S771" s="862">
        <v>0</v>
      </c>
      <c r="T771" s="519"/>
      <c r="U771" s="506"/>
      <c r="V771" s="507"/>
      <c r="W771" s="720"/>
      <c r="X771" s="721"/>
      <c r="Y771" s="721"/>
      <c r="Z771" s="722"/>
      <c r="AA771" s="723" t="s">
        <v>83</v>
      </c>
    </row>
    <row r="772" spans="1:27" ht="63" customHeight="1" x14ac:dyDescent="0.25">
      <c r="A772" s="331" t="s">
        <v>932</v>
      </c>
      <c r="B772" s="332" t="s">
        <v>1076</v>
      </c>
      <c r="C772" s="299" t="s">
        <v>1081</v>
      </c>
      <c r="D772" s="58">
        <v>405</v>
      </c>
      <c r="E772" s="112" t="s">
        <v>1089</v>
      </c>
      <c r="F772" s="577" t="s">
        <v>1090</v>
      </c>
      <c r="G772" s="129">
        <v>0</v>
      </c>
      <c r="H772" s="129" t="s">
        <v>31</v>
      </c>
      <c r="I772" s="129">
        <v>1</v>
      </c>
      <c r="J772" s="40">
        <v>0.25</v>
      </c>
      <c r="K772" s="826">
        <f>+L774+M774+N774+O774+P774+Q774+R774+S774</f>
        <v>50000000</v>
      </c>
      <c r="L772" s="856">
        <v>0</v>
      </c>
      <c r="M772" s="857">
        <v>0</v>
      </c>
      <c r="N772" s="857">
        <v>0</v>
      </c>
      <c r="O772" s="858"/>
      <c r="P772" s="857">
        <v>0</v>
      </c>
      <c r="Q772" s="875"/>
      <c r="R772" s="875"/>
      <c r="S772" s="849">
        <v>0</v>
      </c>
      <c r="T772" s="504">
        <v>1</v>
      </c>
      <c r="U772" s="958" t="s">
        <v>1792</v>
      </c>
      <c r="V772" s="515" t="s">
        <v>59</v>
      </c>
      <c r="W772" s="484">
        <v>100</v>
      </c>
      <c r="X772" s="712">
        <v>43101</v>
      </c>
      <c r="Y772" s="712">
        <v>43465</v>
      </c>
      <c r="Z772" s="695">
        <v>20000000</v>
      </c>
      <c r="AA772" s="696" t="s">
        <v>275</v>
      </c>
    </row>
    <row r="773" spans="1:27" ht="63" customHeight="1" x14ac:dyDescent="0.25">
      <c r="A773" s="333" t="s">
        <v>932</v>
      </c>
      <c r="B773" s="326" t="s">
        <v>1076</v>
      </c>
      <c r="C773" s="301" t="s">
        <v>1081</v>
      </c>
      <c r="D773" s="20">
        <v>405</v>
      </c>
      <c r="E773" s="26" t="s">
        <v>1089</v>
      </c>
      <c r="F773" s="578" t="s">
        <v>1090</v>
      </c>
      <c r="G773" s="128">
        <v>0</v>
      </c>
      <c r="H773" s="128" t="s">
        <v>31</v>
      </c>
      <c r="I773" s="128">
        <v>1</v>
      </c>
      <c r="J773" s="21">
        <v>0.25</v>
      </c>
      <c r="K773" s="821">
        <f t="shared" si="24"/>
        <v>0</v>
      </c>
      <c r="L773" s="840">
        <v>0</v>
      </c>
      <c r="M773" s="841">
        <v>0</v>
      </c>
      <c r="N773" s="841">
        <v>0</v>
      </c>
      <c r="O773" s="51"/>
      <c r="P773" s="841">
        <v>0</v>
      </c>
      <c r="Q773" s="51"/>
      <c r="R773" s="51"/>
      <c r="S773" s="842">
        <v>0</v>
      </c>
      <c r="T773" s="480">
        <v>2</v>
      </c>
      <c r="U773" s="959" t="s">
        <v>1793</v>
      </c>
      <c r="V773" s="516" t="s">
        <v>59</v>
      </c>
      <c r="W773" s="487">
        <v>100</v>
      </c>
      <c r="X773" s="697">
        <v>43101</v>
      </c>
      <c r="Y773" s="697">
        <v>43465</v>
      </c>
      <c r="Z773" s="698">
        <v>30000000</v>
      </c>
      <c r="AA773" s="699" t="s">
        <v>275</v>
      </c>
    </row>
    <row r="774" spans="1:27" ht="63" customHeight="1" thickBot="1" x14ac:dyDescent="0.3">
      <c r="A774" s="471" t="s">
        <v>932</v>
      </c>
      <c r="B774" s="327" t="s">
        <v>1076</v>
      </c>
      <c r="C774" s="298" t="s">
        <v>1081</v>
      </c>
      <c r="D774" s="44">
        <v>405</v>
      </c>
      <c r="E774" s="316" t="s">
        <v>1089</v>
      </c>
      <c r="F774" s="610" t="s">
        <v>1090</v>
      </c>
      <c r="G774" s="277">
        <v>0</v>
      </c>
      <c r="H774" s="277" t="s">
        <v>31</v>
      </c>
      <c r="I774" s="277">
        <v>1</v>
      </c>
      <c r="J774" s="45">
        <v>0.25</v>
      </c>
      <c r="K774" s="821"/>
      <c r="L774" s="844">
        <v>50000000</v>
      </c>
      <c r="M774" s="845">
        <v>0</v>
      </c>
      <c r="N774" s="845">
        <v>0</v>
      </c>
      <c r="O774" s="46"/>
      <c r="P774" s="845">
        <v>0</v>
      </c>
      <c r="Q774" s="46"/>
      <c r="R774" s="46"/>
      <c r="S774" s="846">
        <v>0</v>
      </c>
      <c r="T774" s="517">
        <v>3</v>
      </c>
      <c r="U774" s="557" t="s">
        <v>1392</v>
      </c>
      <c r="V774" s="518" t="s">
        <v>59</v>
      </c>
      <c r="W774" s="499">
        <v>100</v>
      </c>
      <c r="X774" s="710">
        <v>43101</v>
      </c>
      <c r="Y774" s="710">
        <v>43465</v>
      </c>
      <c r="Z774" s="711">
        <v>0</v>
      </c>
      <c r="AA774" s="725" t="s">
        <v>275</v>
      </c>
    </row>
    <row r="775" spans="1:27" ht="63" customHeight="1" x14ac:dyDescent="0.25">
      <c r="A775" s="331" t="s">
        <v>932</v>
      </c>
      <c r="B775" s="332" t="s">
        <v>1076</v>
      </c>
      <c r="C775" s="286" t="s">
        <v>1091</v>
      </c>
      <c r="D775" s="58">
        <v>406</v>
      </c>
      <c r="E775" s="112" t="s">
        <v>1092</v>
      </c>
      <c r="F775" s="129" t="s">
        <v>1093</v>
      </c>
      <c r="G775" s="577">
        <v>100</v>
      </c>
      <c r="H775" s="129" t="s">
        <v>35</v>
      </c>
      <c r="I775" s="577">
        <v>100</v>
      </c>
      <c r="J775" s="59">
        <v>100</v>
      </c>
      <c r="K775" s="823">
        <f t="shared" ref="K775:K799" si="25">+L775+M775+N775+O775+P775+Q775+R775+S775</f>
        <v>0</v>
      </c>
      <c r="L775" s="847">
        <v>0</v>
      </c>
      <c r="M775" s="848">
        <v>0</v>
      </c>
      <c r="N775" s="848">
        <v>0</v>
      </c>
      <c r="O775" s="86"/>
      <c r="P775" s="848">
        <v>0</v>
      </c>
      <c r="Q775" s="86"/>
      <c r="R775" s="86"/>
      <c r="S775" s="849">
        <v>0</v>
      </c>
      <c r="T775" s="504">
        <v>1</v>
      </c>
      <c r="U775" s="556" t="s">
        <v>1094</v>
      </c>
      <c r="V775" s="556" t="s">
        <v>59</v>
      </c>
      <c r="W775" s="484">
        <v>100</v>
      </c>
      <c r="X775" s="712">
        <v>43101</v>
      </c>
      <c r="Y775" s="712">
        <v>43465</v>
      </c>
      <c r="Z775" s="695">
        <v>0</v>
      </c>
      <c r="AA775" s="696" t="s">
        <v>275</v>
      </c>
    </row>
    <row r="776" spans="1:27" ht="63" customHeight="1" thickBot="1" x14ac:dyDescent="0.3">
      <c r="A776" s="334" t="s">
        <v>932</v>
      </c>
      <c r="B776" s="335" t="s">
        <v>1076</v>
      </c>
      <c r="C776" s="289" t="s">
        <v>1091</v>
      </c>
      <c r="D776" s="30">
        <v>406</v>
      </c>
      <c r="E776" s="114" t="s">
        <v>1092</v>
      </c>
      <c r="F776" s="590" t="s">
        <v>1093</v>
      </c>
      <c r="G776" s="580">
        <v>100</v>
      </c>
      <c r="H776" s="590" t="s">
        <v>35</v>
      </c>
      <c r="I776" s="580">
        <v>100</v>
      </c>
      <c r="J776" s="31">
        <v>100</v>
      </c>
      <c r="K776" s="824">
        <f t="shared" si="25"/>
        <v>0</v>
      </c>
      <c r="L776" s="852">
        <v>0</v>
      </c>
      <c r="M776" s="853">
        <v>0</v>
      </c>
      <c r="N776" s="853">
        <v>0</v>
      </c>
      <c r="O776" s="84"/>
      <c r="P776" s="853">
        <v>0</v>
      </c>
      <c r="Q776" s="84"/>
      <c r="R776" s="84"/>
      <c r="S776" s="855">
        <v>0</v>
      </c>
      <c r="T776" s="505">
        <v>2</v>
      </c>
      <c r="U776" s="558" t="s">
        <v>1095</v>
      </c>
      <c r="V776" s="482" t="s">
        <v>59</v>
      </c>
      <c r="W776" s="713">
        <v>100</v>
      </c>
      <c r="X776" s="714">
        <v>43101</v>
      </c>
      <c r="Y776" s="714">
        <v>43465</v>
      </c>
      <c r="Z776" s="702">
        <v>0</v>
      </c>
      <c r="AA776" s="703" t="s">
        <v>275</v>
      </c>
    </row>
    <row r="777" spans="1:27" ht="63" customHeight="1" thickBot="1" x14ac:dyDescent="0.3">
      <c r="A777" s="467" t="s">
        <v>932</v>
      </c>
      <c r="B777" s="330" t="s">
        <v>1076</v>
      </c>
      <c r="C777" s="291" t="s">
        <v>1091</v>
      </c>
      <c r="D777" s="7">
        <v>407</v>
      </c>
      <c r="E777" s="75" t="s">
        <v>1096</v>
      </c>
      <c r="F777" s="181" t="s">
        <v>1097</v>
      </c>
      <c r="G777" s="270">
        <v>0</v>
      </c>
      <c r="H777" s="270" t="s">
        <v>35</v>
      </c>
      <c r="I777" s="270">
        <v>1</v>
      </c>
      <c r="J777" s="8">
        <v>1</v>
      </c>
      <c r="K777" s="825">
        <f t="shared" si="25"/>
        <v>0</v>
      </c>
      <c r="L777" s="856">
        <v>0</v>
      </c>
      <c r="M777" s="857">
        <v>0</v>
      </c>
      <c r="N777" s="857">
        <v>0</v>
      </c>
      <c r="O777" s="41"/>
      <c r="P777" s="857">
        <v>0</v>
      </c>
      <c r="Q777" s="41"/>
      <c r="R777" s="41"/>
      <c r="S777" s="859">
        <v>0</v>
      </c>
      <c r="T777" s="463">
        <v>1</v>
      </c>
      <c r="U777" s="510" t="s">
        <v>1794</v>
      </c>
      <c r="V777" s="503" t="s">
        <v>1150</v>
      </c>
      <c r="W777" s="691">
        <v>1</v>
      </c>
      <c r="X777" s="692">
        <v>43101</v>
      </c>
      <c r="Y777" s="692">
        <v>43465</v>
      </c>
      <c r="Z777" s="693">
        <v>0</v>
      </c>
      <c r="AA777" s="715" t="s">
        <v>275</v>
      </c>
    </row>
    <row r="778" spans="1:27" ht="63" customHeight="1" thickBot="1" x14ac:dyDescent="0.3">
      <c r="A778" s="472" t="s">
        <v>932</v>
      </c>
      <c r="B778" s="473" t="s">
        <v>1076</v>
      </c>
      <c r="C778" s="474" t="s">
        <v>1091</v>
      </c>
      <c r="D778" s="374">
        <v>408</v>
      </c>
      <c r="E778" s="676" t="s">
        <v>1098</v>
      </c>
      <c r="F778" s="611" t="s">
        <v>1099</v>
      </c>
      <c r="G778" s="594">
        <v>0</v>
      </c>
      <c r="H778" s="594" t="s">
        <v>35</v>
      </c>
      <c r="I778" s="594">
        <v>1</v>
      </c>
      <c r="J778" s="375">
        <v>1</v>
      </c>
      <c r="K778" s="822">
        <f t="shared" si="25"/>
        <v>10000000</v>
      </c>
      <c r="L778" s="844">
        <v>10000000</v>
      </c>
      <c r="M778" s="845">
        <v>0</v>
      </c>
      <c r="N778" s="845">
        <v>0</v>
      </c>
      <c r="O778" s="46"/>
      <c r="P778" s="845">
        <v>0</v>
      </c>
      <c r="Q778" s="46"/>
      <c r="R778" s="46"/>
      <c r="S778" s="846">
        <v>0</v>
      </c>
      <c r="T778" s="495">
        <v>1</v>
      </c>
      <c r="U778" s="506" t="s">
        <v>1795</v>
      </c>
      <c r="V778" s="507" t="s">
        <v>1150</v>
      </c>
      <c r="W778" s="720">
        <v>2</v>
      </c>
      <c r="X778" s="721">
        <v>43101</v>
      </c>
      <c r="Y778" s="721">
        <v>43465</v>
      </c>
      <c r="Z778" s="722">
        <v>10000000</v>
      </c>
      <c r="AA778" s="723" t="s">
        <v>275</v>
      </c>
    </row>
    <row r="779" spans="1:27" ht="63" customHeight="1" thickBot="1" x14ac:dyDescent="0.3">
      <c r="A779" s="328" t="s">
        <v>932</v>
      </c>
      <c r="B779" s="329" t="s">
        <v>1076</v>
      </c>
      <c r="C779" s="294" t="s">
        <v>1091</v>
      </c>
      <c r="D779" s="13">
        <v>409</v>
      </c>
      <c r="E779" s="94" t="s">
        <v>1100</v>
      </c>
      <c r="F779" s="601" t="s">
        <v>1099</v>
      </c>
      <c r="G779" s="89">
        <v>0</v>
      </c>
      <c r="H779" s="89" t="s">
        <v>31</v>
      </c>
      <c r="I779" s="89">
        <v>4</v>
      </c>
      <c r="J779" s="14">
        <v>1</v>
      </c>
      <c r="K779" s="827">
        <f t="shared" si="25"/>
        <v>0</v>
      </c>
      <c r="L779" s="863">
        <v>0</v>
      </c>
      <c r="M779" s="864">
        <v>0</v>
      </c>
      <c r="N779" s="864">
        <v>0</v>
      </c>
      <c r="O779" s="50"/>
      <c r="P779" s="864">
        <v>0</v>
      </c>
      <c r="Q779" s="50"/>
      <c r="R779" s="50"/>
      <c r="S779" s="865">
        <v>0</v>
      </c>
      <c r="T779" s="490"/>
      <c r="U779" s="491"/>
      <c r="V779" s="491"/>
      <c r="W779" s="689"/>
      <c r="X779" s="688"/>
      <c r="Y779" s="688"/>
      <c r="Z779" s="690"/>
      <c r="AA779" s="248" t="s">
        <v>275</v>
      </c>
    </row>
    <row r="780" spans="1:27" ht="63" customHeight="1" thickBot="1" x14ac:dyDescent="0.3">
      <c r="A780" s="467" t="s">
        <v>932</v>
      </c>
      <c r="B780" s="330" t="s">
        <v>1076</v>
      </c>
      <c r="C780" s="291" t="s">
        <v>1091</v>
      </c>
      <c r="D780" s="7">
        <v>410</v>
      </c>
      <c r="E780" s="75" t="s">
        <v>1101</v>
      </c>
      <c r="F780" s="181" t="s">
        <v>1102</v>
      </c>
      <c r="G780" s="270">
        <v>0</v>
      </c>
      <c r="H780" s="270" t="s">
        <v>35</v>
      </c>
      <c r="I780" s="677">
        <v>100</v>
      </c>
      <c r="J780" s="271">
        <v>1</v>
      </c>
      <c r="K780" s="826">
        <f t="shared" si="25"/>
        <v>0</v>
      </c>
      <c r="L780" s="860">
        <v>0</v>
      </c>
      <c r="M780" s="861">
        <v>0</v>
      </c>
      <c r="N780" s="861">
        <v>0</v>
      </c>
      <c r="O780" s="76"/>
      <c r="P780" s="861">
        <v>0</v>
      </c>
      <c r="Q780" s="76"/>
      <c r="R780" s="76"/>
      <c r="S780" s="862">
        <v>0</v>
      </c>
      <c r="T780" s="463">
        <v>1</v>
      </c>
      <c r="U780" s="510" t="s">
        <v>1103</v>
      </c>
      <c r="V780" s="510" t="s">
        <v>1150</v>
      </c>
      <c r="W780" s="691">
        <v>2</v>
      </c>
      <c r="X780" s="692">
        <v>43101</v>
      </c>
      <c r="Y780" s="692">
        <v>43465</v>
      </c>
      <c r="Z780" s="693">
        <v>0</v>
      </c>
      <c r="AA780" s="715" t="s">
        <v>275</v>
      </c>
    </row>
    <row r="781" spans="1:27" ht="63" customHeight="1" thickBot="1" x14ac:dyDescent="0.3">
      <c r="A781" s="328" t="s">
        <v>932</v>
      </c>
      <c r="B781" s="329" t="s">
        <v>1076</v>
      </c>
      <c r="C781" s="294" t="s">
        <v>1091</v>
      </c>
      <c r="D781" s="13">
        <v>411</v>
      </c>
      <c r="E781" s="94" t="s">
        <v>1104</v>
      </c>
      <c r="F781" s="601" t="s">
        <v>1105</v>
      </c>
      <c r="G781" s="89">
        <v>0</v>
      </c>
      <c r="H781" s="89" t="s">
        <v>35</v>
      </c>
      <c r="I781" s="678">
        <v>100</v>
      </c>
      <c r="J781" s="276"/>
      <c r="K781" s="827">
        <f t="shared" si="25"/>
        <v>0</v>
      </c>
      <c r="L781" s="863">
        <v>0</v>
      </c>
      <c r="M781" s="864">
        <v>0</v>
      </c>
      <c r="N781" s="864">
        <v>0</v>
      </c>
      <c r="O781" s="50"/>
      <c r="P781" s="864">
        <v>0</v>
      </c>
      <c r="Q781" s="50"/>
      <c r="R781" s="50"/>
      <c r="S781" s="865">
        <v>0</v>
      </c>
      <c r="T781" s="490"/>
      <c r="U781" s="491"/>
      <c r="V781" s="491"/>
      <c r="W781" s="689"/>
      <c r="X781" s="688"/>
      <c r="Y781" s="688"/>
      <c r="Z781" s="690"/>
      <c r="AA781" s="248" t="s">
        <v>275</v>
      </c>
    </row>
    <row r="782" spans="1:27" ht="63" customHeight="1" x14ac:dyDescent="0.25">
      <c r="A782" s="971" t="s">
        <v>932</v>
      </c>
      <c r="B782" s="318" t="s">
        <v>1111</v>
      </c>
      <c r="C782" s="340" t="s">
        <v>1106</v>
      </c>
      <c r="D782" s="39">
        <v>412</v>
      </c>
      <c r="E782" s="679" t="s">
        <v>1107</v>
      </c>
      <c r="F782" s="679" t="s">
        <v>1108</v>
      </c>
      <c r="G782" s="242">
        <v>6</v>
      </c>
      <c r="H782" s="242" t="s">
        <v>35</v>
      </c>
      <c r="I782" s="680">
        <v>100</v>
      </c>
      <c r="J782" s="341">
        <v>100</v>
      </c>
      <c r="K782" s="825">
        <f t="shared" si="25"/>
        <v>0</v>
      </c>
      <c r="L782" s="856">
        <v>0</v>
      </c>
      <c r="M782" s="857">
        <v>0</v>
      </c>
      <c r="N782" s="857">
        <v>0</v>
      </c>
      <c r="O782" s="41"/>
      <c r="P782" s="857">
        <v>0</v>
      </c>
      <c r="Q782" s="41"/>
      <c r="R782" s="41"/>
      <c r="S782" s="859">
        <v>0</v>
      </c>
      <c r="T782" s="522">
        <v>1</v>
      </c>
      <c r="U782" s="514" t="s">
        <v>1796</v>
      </c>
      <c r="V782" s="501" t="s">
        <v>59</v>
      </c>
      <c r="W782" s="704">
        <v>100</v>
      </c>
      <c r="X782" s="705">
        <v>43101</v>
      </c>
      <c r="Y782" s="705">
        <v>43465</v>
      </c>
      <c r="Z782" s="706">
        <v>0</v>
      </c>
      <c r="AA782" s="707" t="s">
        <v>109</v>
      </c>
    </row>
    <row r="783" spans="1:27" ht="63" customHeight="1" thickBot="1" x14ac:dyDescent="0.3">
      <c r="A783" s="464" t="s">
        <v>932</v>
      </c>
      <c r="B783" s="308" t="s">
        <v>1111</v>
      </c>
      <c r="C783" s="309" t="s">
        <v>1106</v>
      </c>
      <c r="D783" s="44">
        <v>413</v>
      </c>
      <c r="E783" s="681" t="s">
        <v>1109</v>
      </c>
      <c r="F783" s="681" t="s">
        <v>1110</v>
      </c>
      <c r="G783" s="243">
        <v>0</v>
      </c>
      <c r="H783" s="243" t="s">
        <v>35</v>
      </c>
      <c r="I783" s="682">
        <v>100</v>
      </c>
      <c r="J783" s="475">
        <v>100</v>
      </c>
      <c r="K783" s="822">
        <f t="shared" si="25"/>
        <v>0</v>
      </c>
      <c r="L783" s="844">
        <v>0</v>
      </c>
      <c r="M783" s="845">
        <v>0</v>
      </c>
      <c r="N783" s="845">
        <v>0</v>
      </c>
      <c r="O783" s="46"/>
      <c r="P783" s="845">
        <v>0</v>
      </c>
      <c r="Q783" s="46"/>
      <c r="R783" s="46"/>
      <c r="S783" s="846">
        <v>0</v>
      </c>
      <c r="T783" s="498"/>
      <c r="U783" s="518"/>
      <c r="V783" s="708"/>
      <c r="W783" s="709"/>
      <c r="X783" s="710"/>
      <c r="Y783" s="710"/>
      <c r="Z783" s="711"/>
      <c r="AA783" s="725" t="s">
        <v>89</v>
      </c>
    </row>
    <row r="784" spans="1:27" ht="63" customHeight="1" thickBot="1" x14ac:dyDescent="0.3">
      <c r="A784" s="292" t="s">
        <v>932</v>
      </c>
      <c r="B784" s="293" t="s">
        <v>1111</v>
      </c>
      <c r="C784" s="296" t="s">
        <v>1106</v>
      </c>
      <c r="D784" s="13">
        <v>414</v>
      </c>
      <c r="E784" s="683" t="s">
        <v>1797</v>
      </c>
      <c r="F784" s="683" t="s">
        <v>1110</v>
      </c>
      <c r="G784" s="645">
        <v>0</v>
      </c>
      <c r="H784" s="645" t="s">
        <v>35</v>
      </c>
      <c r="I784" s="668">
        <v>100</v>
      </c>
      <c r="J784" s="276">
        <v>100</v>
      </c>
      <c r="K784" s="827">
        <f t="shared" si="25"/>
        <v>0</v>
      </c>
      <c r="L784" s="863">
        <v>0</v>
      </c>
      <c r="M784" s="864">
        <v>0</v>
      </c>
      <c r="N784" s="864">
        <v>0</v>
      </c>
      <c r="O784" s="50"/>
      <c r="P784" s="864">
        <v>0</v>
      </c>
      <c r="Q784" s="50"/>
      <c r="R784" s="50"/>
      <c r="S784" s="865">
        <v>0</v>
      </c>
      <c r="T784" s="521"/>
      <c r="U784" s="491"/>
      <c r="V784" s="492"/>
      <c r="W784" s="689"/>
      <c r="X784" s="688"/>
      <c r="Y784" s="688"/>
      <c r="Z784" s="690"/>
      <c r="AA784" s="248" t="s">
        <v>83</v>
      </c>
    </row>
    <row r="785" spans="1:27" ht="63" customHeight="1" thickBot="1" x14ac:dyDescent="0.3">
      <c r="A785" s="466" t="s">
        <v>932</v>
      </c>
      <c r="B785" s="476" t="s">
        <v>1111</v>
      </c>
      <c r="C785" s="477" t="s">
        <v>1106</v>
      </c>
      <c r="D785" s="97">
        <v>415</v>
      </c>
      <c r="E785" s="684" t="s">
        <v>1112</v>
      </c>
      <c r="F785" s="685" t="s">
        <v>1113</v>
      </c>
      <c r="G785" s="653">
        <v>0</v>
      </c>
      <c r="H785" s="653" t="s">
        <v>31</v>
      </c>
      <c r="I785" s="686">
        <v>1</v>
      </c>
      <c r="J785" s="111">
        <v>0.25</v>
      </c>
      <c r="K785" s="825">
        <f t="shared" si="25"/>
        <v>15845791</v>
      </c>
      <c r="L785" s="856">
        <v>15845791</v>
      </c>
      <c r="M785" s="857">
        <v>0</v>
      </c>
      <c r="N785" s="857">
        <v>0</v>
      </c>
      <c r="O785" s="41"/>
      <c r="P785" s="857">
        <v>0</v>
      </c>
      <c r="Q785" s="41"/>
      <c r="R785" s="41"/>
      <c r="S785" s="859">
        <v>0</v>
      </c>
      <c r="T785" s="540">
        <v>1</v>
      </c>
      <c r="U785" s="559" t="s">
        <v>1114</v>
      </c>
      <c r="V785" s="559" t="s">
        <v>59</v>
      </c>
      <c r="W785" s="716">
        <v>100</v>
      </c>
      <c r="X785" s="717">
        <v>43101</v>
      </c>
      <c r="Y785" s="717">
        <v>43465</v>
      </c>
      <c r="Z785" s="718">
        <v>15845791</v>
      </c>
      <c r="AA785" s="719" t="s">
        <v>275</v>
      </c>
    </row>
    <row r="786" spans="1:27" ht="63" customHeight="1" thickBot="1" x14ac:dyDescent="0.3">
      <c r="A786" s="467" t="s">
        <v>932</v>
      </c>
      <c r="B786" s="330" t="s">
        <v>1115</v>
      </c>
      <c r="C786" s="291" t="s">
        <v>1116</v>
      </c>
      <c r="D786" s="7">
        <v>416</v>
      </c>
      <c r="E786" s="75" t="s">
        <v>1117</v>
      </c>
      <c r="F786" s="181" t="s">
        <v>910</v>
      </c>
      <c r="G786" s="270">
        <v>1</v>
      </c>
      <c r="H786" s="270" t="s">
        <v>35</v>
      </c>
      <c r="I786" s="270">
        <v>1</v>
      </c>
      <c r="J786" s="8">
        <v>1</v>
      </c>
      <c r="K786" s="822">
        <f t="shared" si="25"/>
        <v>50000000</v>
      </c>
      <c r="L786" s="844">
        <v>50000000</v>
      </c>
      <c r="M786" s="845">
        <v>0</v>
      </c>
      <c r="N786" s="845">
        <v>0</v>
      </c>
      <c r="O786" s="46"/>
      <c r="P786" s="845">
        <v>0</v>
      </c>
      <c r="Q786" s="46"/>
      <c r="R786" s="46"/>
      <c r="S786" s="846">
        <v>0</v>
      </c>
      <c r="T786" s="463">
        <v>1</v>
      </c>
      <c r="U786" s="510" t="s">
        <v>1798</v>
      </c>
      <c r="V786" s="510" t="s">
        <v>1205</v>
      </c>
      <c r="W786" s="691">
        <v>1</v>
      </c>
      <c r="X786" s="692">
        <v>43101</v>
      </c>
      <c r="Y786" s="692">
        <v>43465</v>
      </c>
      <c r="Z786" s="693">
        <v>50000000</v>
      </c>
      <c r="AA786" s="715" t="s">
        <v>275</v>
      </c>
    </row>
    <row r="787" spans="1:27" ht="63" customHeight="1" x14ac:dyDescent="0.25">
      <c r="A787" s="331" t="s">
        <v>932</v>
      </c>
      <c r="B787" s="285" t="s">
        <v>1118</v>
      </c>
      <c r="C787" s="299" t="s">
        <v>1119</v>
      </c>
      <c r="D787" s="58">
        <v>417</v>
      </c>
      <c r="E787" s="112" t="s">
        <v>1120</v>
      </c>
      <c r="F787" s="577" t="s">
        <v>995</v>
      </c>
      <c r="G787" s="129">
        <v>1</v>
      </c>
      <c r="H787" s="129" t="s">
        <v>31</v>
      </c>
      <c r="I787" s="129">
        <v>1</v>
      </c>
      <c r="J787" s="59">
        <v>0.33</v>
      </c>
      <c r="K787" s="823">
        <f t="shared" si="25"/>
        <v>150664591</v>
      </c>
      <c r="L787" s="847">
        <v>150664591</v>
      </c>
      <c r="M787" s="848">
        <v>0</v>
      </c>
      <c r="N787" s="848">
        <v>0</v>
      </c>
      <c r="O787" s="86"/>
      <c r="P787" s="848">
        <v>0</v>
      </c>
      <c r="Q787" s="86"/>
      <c r="R787" s="86"/>
      <c r="S787" s="849">
        <v>0</v>
      </c>
      <c r="T787" s="497">
        <v>1</v>
      </c>
      <c r="U787" s="484" t="s">
        <v>1799</v>
      </c>
      <c r="V787" s="484" t="s">
        <v>1150</v>
      </c>
      <c r="W787" s="486">
        <v>1</v>
      </c>
      <c r="X787" s="712">
        <v>43101</v>
      </c>
      <c r="Y787" s="712">
        <v>43465</v>
      </c>
      <c r="Z787" s="695">
        <v>0</v>
      </c>
      <c r="AA787" s="696" t="s">
        <v>275</v>
      </c>
    </row>
    <row r="788" spans="1:27" ht="63" customHeight="1" x14ac:dyDescent="0.25">
      <c r="A788" s="333" t="s">
        <v>932</v>
      </c>
      <c r="B788" s="279" t="s">
        <v>1118</v>
      </c>
      <c r="C788" s="301" t="s">
        <v>1119</v>
      </c>
      <c r="D788" s="20">
        <v>417</v>
      </c>
      <c r="E788" s="26" t="s">
        <v>1120</v>
      </c>
      <c r="F788" s="578" t="s">
        <v>995</v>
      </c>
      <c r="G788" s="128">
        <v>1</v>
      </c>
      <c r="H788" s="128" t="s">
        <v>31</v>
      </c>
      <c r="I788" s="128">
        <v>1</v>
      </c>
      <c r="J788" s="21">
        <v>0.33</v>
      </c>
      <c r="K788" s="821">
        <f t="shared" si="25"/>
        <v>0</v>
      </c>
      <c r="L788" s="840">
        <v>0</v>
      </c>
      <c r="M788" s="841">
        <v>0</v>
      </c>
      <c r="N788" s="841">
        <v>0</v>
      </c>
      <c r="O788" s="51"/>
      <c r="P788" s="841">
        <v>0</v>
      </c>
      <c r="Q788" s="51"/>
      <c r="R788" s="51"/>
      <c r="S788" s="842">
        <v>0</v>
      </c>
      <c r="T788" s="478">
        <v>2</v>
      </c>
      <c r="U788" s="516" t="s">
        <v>1800</v>
      </c>
      <c r="V788" s="479" t="s">
        <v>59</v>
      </c>
      <c r="W788" s="488">
        <v>5</v>
      </c>
      <c r="X788" s="697">
        <v>43101</v>
      </c>
      <c r="Y788" s="697">
        <v>43465</v>
      </c>
      <c r="Z788" s="698">
        <v>0</v>
      </c>
      <c r="AA788" s="699" t="s">
        <v>275</v>
      </c>
    </row>
    <row r="789" spans="1:27" ht="63" customHeight="1" thickBot="1" x14ac:dyDescent="0.3">
      <c r="A789" s="334" t="s">
        <v>932</v>
      </c>
      <c r="B789" s="288" t="s">
        <v>1118</v>
      </c>
      <c r="C789" s="310" t="s">
        <v>1119</v>
      </c>
      <c r="D789" s="30">
        <v>417</v>
      </c>
      <c r="E789" s="114" t="s">
        <v>1120</v>
      </c>
      <c r="F789" s="580" t="s">
        <v>995</v>
      </c>
      <c r="G789" s="590">
        <v>1</v>
      </c>
      <c r="H789" s="590" t="s">
        <v>31</v>
      </c>
      <c r="I789" s="590">
        <v>1</v>
      </c>
      <c r="J789" s="31">
        <v>0.33</v>
      </c>
      <c r="K789" s="824">
        <f t="shared" si="25"/>
        <v>0</v>
      </c>
      <c r="L789" s="852">
        <v>0</v>
      </c>
      <c r="M789" s="853">
        <v>0</v>
      </c>
      <c r="N789" s="853">
        <v>0</v>
      </c>
      <c r="O789" s="84"/>
      <c r="P789" s="853">
        <v>0</v>
      </c>
      <c r="Q789" s="84"/>
      <c r="R789" s="84"/>
      <c r="S789" s="855">
        <v>0</v>
      </c>
      <c r="T789" s="481">
        <v>3</v>
      </c>
      <c r="U789" s="511" t="s">
        <v>1801</v>
      </c>
      <c r="V789" s="482" t="s">
        <v>1150</v>
      </c>
      <c r="W789" s="713">
        <v>2</v>
      </c>
      <c r="X789" s="714">
        <v>43101</v>
      </c>
      <c r="Y789" s="714">
        <v>43465</v>
      </c>
      <c r="Z789" s="702">
        <v>150664591</v>
      </c>
      <c r="AA789" s="703" t="s">
        <v>275</v>
      </c>
    </row>
    <row r="790" spans="1:27" ht="63" customHeight="1" thickBot="1" x14ac:dyDescent="0.3">
      <c r="A790" s="467" t="s">
        <v>932</v>
      </c>
      <c r="B790" s="290" t="s">
        <v>1118</v>
      </c>
      <c r="C790" s="295" t="s">
        <v>1119</v>
      </c>
      <c r="D790" s="7">
        <v>418</v>
      </c>
      <c r="E790" s="75" t="s">
        <v>1121</v>
      </c>
      <c r="F790" s="181" t="s">
        <v>890</v>
      </c>
      <c r="G790" s="270">
        <v>1</v>
      </c>
      <c r="H790" s="270" t="s">
        <v>31</v>
      </c>
      <c r="I790" s="270">
        <v>1</v>
      </c>
      <c r="J790" s="8">
        <v>0.25</v>
      </c>
      <c r="K790" s="826">
        <f t="shared" si="25"/>
        <v>620511451</v>
      </c>
      <c r="L790" s="860">
        <v>620511451</v>
      </c>
      <c r="M790" s="861">
        <v>0</v>
      </c>
      <c r="N790" s="861">
        <v>0</v>
      </c>
      <c r="O790" s="76"/>
      <c r="P790" s="861">
        <v>0</v>
      </c>
      <c r="Q790" s="76"/>
      <c r="R790" s="76"/>
      <c r="S790" s="862">
        <v>0</v>
      </c>
      <c r="T790" s="463">
        <v>1</v>
      </c>
      <c r="U790" s="510" t="s">
        <v>1802</v>
      </c>
      <c r="V790" s="510" t="s">
        <v>1150</v>
      </c>
      <c r="W790" s="691">
        <v>1</v>
      </c>
      <c r="X790" s="692">
        <v>43101</v>
      </c>
      <c r="Y790" s="692">
        <v>43465</v>
      </c>
      <c r="Z790" s="693">
        <v>620511451</v>
      </c>
      <c r="AA790" s="715" t="s">
        <v>275</v>
      </c>
    </row>
    <row r="791" spans="1:27" ht="63" customHeight="1" thickBot="1" x14ac:dyDescent="0.3">
      <c r="A791" s="328" t="s">
        <v>932</v>
      </c>
      <c r="B791" s="293" t="s">
        <v>1118</v>
      </c>
      <c r="C791" s="296" t="s">
        <v>1119</v>
      </c>
      <c r="D791" s="13">
        <v>419</v>
      </c>
      <c r="E791" s="94" t="s">
        <v>1122</v>
      </c>
      <c r="F791" s="601" t="s">
        <v>1123</v>
      </c>
      <c r="G791" s="89">
        <v>0</v>
      </c>
      <c r="H791" s="89" t="s">
        <v>31</v>
      </c>
      <c r="I791" s="89">
        <v>1</v>
      </c>
      <c r="J791" s="14">
        <v>0.5</v>
      </c>
      <c r="K791" s="827">
        <f t="shared" si="25"/>
        <v>0</v>
      </c>
      <c r="L791" s="863">
        <v>0</v>
      </c>
      <c r="M791" s="864">
        <v>0</v>
      </c>
      <c r="N791" s="864">
        <v>0</v>
      </c>
      <c r="O791" s="50"/>
      <c r="P791" s="864">
        <v>0</v>
      </c>
      <c r="Q791" s="50"/>
      <c r="R791" s="50"/>
      <c r="S791" s="865">
        <v>0</v>
      </c>
      <c r="T791" s="490"/>
      <c r="U791" s="492"/>
      <c r="V791" s="554"/>
      <c r="W791" s="689"/>
      <c r="X791" s="688"/>
      <c r="Y791" s="688"/>
      <c r="Z791" s="690"/>
      <c r="AA791" s="248" t="s">
        <v>275</v>
      </c>
    </row>
    <row r="792" spans="1:27" ht="63" customHeight="1" thickBot="1" x14ac:dyDescent="0.3">
      <c r="A792" s="466" t="s">
        <v>932</v>
      </c>
      <c r="B792" s="476" t="s">
        <v>1118</v>
      </c>
      <c r="C792" s="477" t="s">
        <v>1119</v>
      </c>
      <c r="D792" s="97">
        <v>420</v>
      </c>
      <c r="E792" s="684" t="s">
        <v>1124</v>
      </c>
      <c r="F792" s="685" t="s">
        <v>1125</v>
      </c>
      <c r="G792" s="653">
        <v>0</v>
      </c>
      <c r="H792" s="653" t="s">
        <v>31</v>
      </c>
      <c r="I792" s="653">
        <v>1</v>
      </c>
      <c r="J792" s="14">
        <v>0.33</v>
      </c>
      <c r="K792" s="827">
        <f t="shared" si="25"/>
        <v>0</v>
      </c>
      <c r="L792" s="863">
        <v>0</v>
      </c>
      <c r="M792" s="864">
        <v>0</v>
      </c>
      <c r="N792" s="864">
        <v>0</v>
      </c>
      <c r="O792" s="50"/>
      <c r="P792" s="864">
        <v>0</v>
      </c>
      <c r="Q792" s="50"/>
      <c r="R792" s="50"/>
      <c r="S792" s="865">
        <v>0</v>
      </c>
      <c r="T792" s="540">
        <v>1</v>
      </c>
      <c r="U792" s="559" t="s">
        <v>1803</v>
      </c>
      <c r="V792" s="559" t="s">
        <v>59</v>
      </c>
      <c r="W792" s="716">
        <v>100</v>
      </c>
      <c r="X792" s="717">
        <v>43101</v>
      </c>
      <c r="Y792" s="717">
        <v>43465</v>
      </c>
      <c r="Z792" s="718">
        <v>0</v>
      </c>
      <c r="AA792" s="719" t="s">
        <v>275</v>
      </c>
    </row>
    <row r="793" spans="1:27" ht="63" customHeight="1" thickBot="1" x14ac:dyDescent="0.3">
      <c r="A793" s="467" t="s">
        <v>932</v>
      </c>
      <c r="B793" s="290" t="s">
        <v>1118</v>
      </c>
      <c r="C793" s="295" t="s">
        <v>1119</v>
      </c>
      <c r="D793" s="7">
        <v>421</v>
      </c>
      <c r="E793" s="75" t="s">
        <v>1126</v>
      </c>
      <c r="F793" s="181" t="s">
        <v>1127</v>
      </c>
      <c r="G793" s="270">
        <v>0</v>
      </c>
      <c r="H793" s="270" t="s">
        <v>31</v>
      </c>
      <c r="I793" s="270">
        <v>4</v>
      </c>
      <c r="J793" s="8">
        <v>1</v>
      </c>
      <c r="K793" s="826">
        <f t="shared" si="25"/>
        <v>0</v>
      </c>
      <c r="L793" s="860">
        <v>0</v>
      </c>
      <c r="M793" s="861">
        <v>0</v>
      </c>
      <c r="N793" s="861">
        <v>0</v>
      </c>
      <c r="O793" s="76"/>
      <c r="P793" s="861">
        <v>0</v>
      </c>
      <c r="Q793" s="76"/>
      <c r="R793" s="76"/>
      <c r="S793" s="862">
        <v>0</v>
      </c>
      <c r="T793" s="463">
        <v>1</v>
      </c>
      <c r="U793" s="510" t="s">
        <v>1128</v>
      </c>
      <c r="V793" s="510" t="s">
        <v>1150</v>
      </c>
      <c r="W793" s="691">
        <v>1</v>
      </c>
      <c r="X793" s="692">
        <v>43101</v>
      </c>
      <c r="Y793" s="692">
        <v>43465</v>
      </c>
      <c r="Z793" s="693">
        <v>0</v>
      </c>
      <c r="AA793" s="715" t="s">
        <v>275</v>
      </c>
    </row>
    <row r="794" spans="1:27" ht="63" customHeight="1" x14ac:dyDescent="0.25">
      <c r="A794" s="331" t="s">
        <v>932</v>
      </c>
      <c r="B794" s="285" t="s">
        <v>1118</v>
      </c>
      <c r="C794" s="299" t="s">
        <v>1119</v>
      </c>
      <c r="D794" s="58">
        <v>422</v>
      </c>
      <c r="E794" s="112" t="s">
        <v>1129</v>
      </c>
      <c r="F794" s="577" t="s">
        <v>1130</v>
      </c>
      <c r="G794" s="129">
        <v>75</v>
      </c>
      <c r="H794" s="129" t="s">
        <v>31</v>
      </c>
      <c r="I794" s="129">
        <v>30</v>
      </c>
      <c r="J794" s="59">
        <v>8</v>
      </c>
      <c r="K794" s="823">
        <f t="shared" si="25"/>
        <v>100000000</v>
      </c>
      <c r="L794" s="847">
        <v>100000000</v>
      </c>
      <c r="M794" s="848">
        <v>0</v>
      </c>
      <c r="N794" s="848">
        <v>0</v>
      </c>
      <c r="O794" s="86"/>
      <c r="P794" s="848">
        <v>0</v>
      </c>
      <c r="Q794" s="86"/>
      <c r="R794" s="86"/>
      <c r="S794" s="849">
        <v>0</v>
      </c>
      <c r="T794" s="497">
        <v>1</v>
      </c>
      <c r="U794" s="515" t="s">
        <v>1804</v>
      </c>
      <c r="V794" s="515" t="s">
        <v>59</v>
      </c>
      <c r="W794" s="486">
        <v>100</v>
      </c>
      <c r="X794" s="712">
        <v>43101</v>
      </c>
      <c r="Y794" s="712">
        <v>43465</v>
      </c>
      <c r="Z794" s="695">
        <v>100000000</v>
      </c>
      <c r="AA794" s="696" t="s">
        <v>275</v>
      </c>
    </row>
    <row r="795" spans="1:27" ht="63" customHeight="1" thickBot="1" x14ac:dyDescent="0.3">
      <c r="A795" s="471" t="s">
        <v>932</v>
      </c>
      <c r="B795" s="282" t="s">
        <v>1118</v>
      </c>
      <c r="C795" s="298" t="s">
        <v>1119</v>
      </c>
      <c r="D795" s="44">
        <v>422</v>
      </c>
      <c r="E795" s="316" t="s">
        <v>1129</v>
      </c>
      <c r="F795" s="610" t="s">
        <v>1130</v>
      </c>
      <c r="G795" s="277">
        <v>75</v>
      </c>
      <c r="H795" s="277" t="s">
        <v>31</v>
      </c>
      <c r="I795" s="277">
        <v>30</v>
      </c>
      <c r="J795" s="45">
        <v>8</v>
      </c>
      <c r="K795" s="822">
        <f t="shared" si="25"/>
        <v>0</v>
      </c>
      <c r="L795" s="844">
        <v>0</v>
      </c>
      <c r="M795" s="845">
        <v>0</v>
      </c>
      <c r="N795" s="845">
        <v>0</v>
      </c>
      <c r="O795" s="46"/>
      <c r="P795" s="845">
        <v>0</v>
      </c>
      <c r="Q795" s="46"/>
      <c r="R795" s="46"/>
      <c r="S795" s="846">
        <v>0</v>
      </c>
      <c r="T795" s="498">
        <v>2</v>
      </c>
      <c r="U795" s="518" t="s">
        <v>1805</v>
      </c>
      <c r="V795" s="518" t="s">
        <v>59</v>
      </c>
      <c r="W795" s="709">
        <v>100</v>
      </c>
      <c r="X795" s="710">
        <v>43101</v>
      </c>
      <c r="Y795" s="710">
        <v>43465</v>
      </c>
      <c r="Z795" s="711">
        <v>0</v>
      </c>
      <c r="AA795" s="725" t="s">
        <v>275</v>
      </c>
    </row>
    <row r="796" spans="1:27" ht="63" customHeight="1" x14ac:dyDescent="0.25">
      <c r="A796" s="331" t="s">
        <v>932</v>
      </c>
      <c r="B796" s="285" t="s">
        <v>1118</v>
      </c>
      <c r="C796" s="299" t="s">
        <v>1119</v>
      </c>
      <c r="D796" s="58">
        <v>423</v>
      </c>
      <c r="E796" s="112" t="s">
        <v>1131</v>
      </c>
      <c r="F796" s="577" t="s">
        <v>1132</v>
      </c>
      <c r="G796" s="129">
        <v>56</v>
      </c>
      <c r="H796" s="129" t="s">
        <v>31</v>
      </c>
      <c r="I796" s="129">
        <v>50</v>
      </c>
      <c r="J796" s="59">
        <v>10</v>
      </c>
      <c r="K796" s="823">
        <f t="shared" si="25"/>
        <v>0</v>
      </c>
      <c r="L796" s="847">
        <v>0</v>
      </c>
      <c r="M796" s="848">
        <v>0</v>
      </c>
      <c r="N796" s="848">
        <v>0</v>
      </c>
      <c r="O796" s="86"/>
      <c r="P796" s="848">
        <v>0</v>
      </c>
      <c r="Q796" s="86"/>
      <c r="R796" s="86"/>
      <c r="S796" s="849">
        <v>0</v>
      </c>
      <c r="T796" s="504">
        <v>1</v>
      </c>
      <c r="U796" s="515" t="s">
        <v>1806</v>
      </c>
      <c r="V796" s="515" t="s">
        <v>1150</v>
      </c>
      <c r="W796" s="486">
        <v>600</v>
      </c>
      <c r="X796" s="712">
        <v>43101</v>
      </c>
      <c r="Y796" s="712">
        <v>43465</v>
      </c>
      <c r="Z796" s="695">
        <v>0</v>
      </c>
      <c r="AA796" s="696" t="s">
        <v>275</v>
      </c>
    </row>
    <row r="797" spans="1:27" ht="63" customHeight="1" thickBot="1" x14ac:dyDescent="0.3">
      <c r="A797" s="334" t="s">
        <v>932</v>
      </c>
      <c r="B797" s="288" t="s">
        <v>1118</v>
      </c>
      <c r="C797" s="310" t="s">
        <v>1119</v>
      </c>
      <c r="D797" s="30">
        <v>423</v>
      </c>
      <c r="E797" s="114" t="s">
        <v>1131</v>
      </c>
      <c r="F797" s="580" t="s">
        <v>1132</v>
      </c>
      <c r="G797" s="590">
        <v>56</v>
      </c>
      <c r="H797" s="590" t="s">
        <v>31</v>
      </c>
      <c r="I797" s="590">
        <v>50</v>
      </c>
      <c r="J797" s="31">
        <v>10</v>
      </c>
      <c r="K797" s="824">
        <f t="shared" si="25"/>
        <v>0</v>
      </c>
      <c r="L797" s="852">
        <v>0</v>
      </c>
      <c r="M797" s="853">
        <v>0</v>
      </c>
      <c r="N797" s="853">
        <v>0</v>
      </c>
      <c r="O797" s="84"/>
      <c r="P797" s="853">
        <v>0</v>
      </c>
      <c r="Q797" s="84"/>
      <c r="R797" s="84"/>
      <c r="S797" s="855">
        <v>0</v>
      </c>
      <c r="T797" s="505">
        <v>2</v>
      </c>
      <c r="U797" s="511" t="s">
        <v>1807</v>
      </c>
      <c r="V797" s="511" t="s">
        <v>59</v>
      </c>
      <c r="W797" s="713">
        <v>100</v>
      </c>
      <c r="X797" s="714">
        <v>43101</v>
      </c>
      <c r="Y797" s="714">
        <v>43465</v>
      </c>
      <c r="Z797" s="702">
        <v>0</v>
      </c>
      <c r="AA797" s="703" t="s">
        <v>275</v>
      </c>
    </row>
    <row r="798" spans="1:27" ht="63" customHeight="1" thickBot="1" x14ac:dyDescent="0.3">
      <c r="A798" s="467" t="s">
        <v>932</v>
      </c>
      <c r="B798" s="290" t="s">
        <v>1118</v>
      </c>
      <c r="C798" s="295" t="s">
        <v>1119</v>
      </c>
      <c r="D798" s="7">
        <v>424</v>
      </c>
      <c r="E798" s="75" t="s">
        <v>1133</v>
      </c>
      <c r="F798" s="181" t="s">
        <v>1134</v>
      </c>
      <c r="G798" s="270">
        <v>1440</v>
      </c>
      <c r="H798" s="270" t="s">
        <v>31</v>
      </c>
      <c r="I798" s="270">
        <v>330</v>
      </c>
      <c r="J798" s="8">
        <v>110</v>
      </c>
      <c r="K798" s="826">
        <f t="shared" si="25"/>
        <v>0</v>
      </c>
      <c r="L798" s="860">
        <v>0</v>
      </c>
      <c r="M798" s="861">
        <v>0</v>
      </c>
      <c r="N798" s="861">
        <v>0</v>
      </c>
      <c r="O798" s="76"/>
      <c r="P798" s="861">
        <v>0</v>
      </c>
      <c r="Q798" s="76"/>
      <c r="R798" s="76"/>
      <c r="S798" s="862">
        <v>0</v>
      </c>
      <c r="T798" s="463">
        <v>1</v>
      </c>
      <c r="U798" s="510" t="s">
        <v>1293</v>
      </c>
      <c r="V798" s="510" t="s">
        <v>1150</v>
      </c>
      <c r="W798" s="691">
        <v>100</v>
      </c>
      <c r="X798" s="692">
        <v>43101</v>
      </c>
      <c r="Y798" s="692">
        <v>43465</v>
      </c>
      <c r="Z798" s="693">
        <v>0</v>
      </c>
      <c r="AA798" s="715" t="s">
        <v>275</v>
      </c>
    </row>
    <row r="799" spans="1:27" ht="63" customHeight="1" thickBot="1" x14ac:dyDescent="0.3">
      <c r="A799" s="328" t="s">
        <v>932</v>
      </c>
      <c r="B799" s="293" t="s">
        <v>1118</v>
      </c>
      <c r="C799" s="296" t="s">
        <v>1119</v>
      </c>
      <c r="D799" s="13">
        <v>425</v>
      </c>
      <c r="E799" s="94" t="s">
        <v>1135</v>
      </c>
      <c r="F799" s="678" t="s">
        <v>1136</v>
      </c>
      <c r="G799" s="89">
        <v>0</v>
      </c>
      <c r="H799" s="89" t="s">
        <v>31</v>
      </c>
      <c r="I799" s="89" t="s">
        <v>1137</v>
      </c>
      <c r="J799" s="14">
        <v>3</v>
      </c>
      <c r="K799" s="827">
        <f t="shared" si="25"/>
        <v>0</v>
      </c>
      <c r="L799" s="863">
        <v>0</v>
      </c>
      <c r="M799" s="864">
        <v>0</v>
      </c>
      <c r="N799" s="864">
        <v>0</v>
      </c>
      <c r="O799" s="50"/>
      <c r="P799" s="864">
        <v>0</v>
      </c>
      <c r="Q799" s="50"/>
      <c r="R799" s="50"/>
      <c r="S799" s="865">
        <v>0</v>
      </c>
      <c r="T799" s="490">
        <v>1</v>
      </c>
      <c r="U799" s="491" t="s">
        <v>1393</v>
      </c>
      <c r="V799" s="492" t="s">
        <v>1150</v>
      </c>
      <c r="W799" s="689">
        <v>2</v>
      </c>
      <c r="X799" s="688">
        <v>43101</v>
      </c>
      <c r="Y799" s="688">
        <v>43465</v>
      </c>
      <c r="Z799" s="690">
        <v>0</v>
      </c>
      <c r="AA799" s="248" t="s">
        <v>275</v>
      </c>
    </row>
    <row r="800" spans="1:27" ht="55.5" customHeight="1" x14ac:dyDescent="0.25">
      <c r="A800" s="829"/>
      <c r="B800" s="829"/>
      <c r="C800" s="829"/>
      <c r="D800" s="829"/>
      <c r="E800" s="829"/>
      <c r="F800" s="829"/>
      <c r="G800" s="830"/>
      <c r="H800" s="830"/>
      <c r="I800" s="830"/>
      <c r="J800" s="831">
        <v>1</v>
      </c>
      <c r="K800" s="837">
        <f>SUM(K3:K799)</f>
        <v>60480668392.183197</v>
      </c>
      <c r="L800" s="832">
        <f>SUM(L3:L799)</f>
        <v>47619867961.183205</v>
      </c>
      <c r="M800" s="832">
        <f>SUM(M3:M799)</f>
        <v>6379756578</v>
      </c>
      <c r="N800" s="832">
        <f>SUM(N3:N799)</f>
        <v>2371418670</v>
      </c>
      <c r="O800" s="832">
        <f>SUM(O3:O799)</f>
        <v>0</v>
      </c>
      <c r="P800" s="832">
        <v>1131761544</v>
      </c>
      <c r="Q800" s="832">
        <f>SUM(Q3:Q799)</f>
        <v>0</v>
      </c>
      <c r="R800" s="832">
        <f>SUM(R3:R799)</f>
        <v>0</v>
      </c>
      <c r="S800" s="832">
        <f>SUM(S3:S799)</f>
        <v>2977863639</v>
      </c>
      <c r="T800" s="833"/>
      <c r="U800" s="834"/>
      <c r="V800" s="834"/>
      <c r="W800" s="835"/>
      <c r="X800" s="836"/>
      <c r="Y800" s="836"/>
      <c r="Z800" s="838">
        <f>SUM(Z3:Z799)</f>
        <v>60480668392.183197</v>
      </c>
      <c r="AA800" s="829"/>
    </row>
    <row r="801" spans="11:26" ht="72" customHeight="1" x14ac:dyDescent="0.25">
      <c r="K801" s="351"/>
      <c r="L801" s="343" t="e">
        <f>+#REF!-K800</f>
        <v>#REF!</v>
      </c>
      <c r="M801" s="345">
        <v>6379756578</v>
      </c>
      <c r="N801" s="344"/>
      <c r="O801" s="346"/>
      <c r="P801" s="346"/>
      <c r="Q801" s="346"/>
      <c r="R801" s="346"/>
      <c r="S801" s="344"/>
      <c r="Z801" s="347">
        <f>+K800-Z800</f>
        <v>0</v>
      </c>
    </row>
    <row r="802" spans="11:26" ht="72" customHeight="1" x14ac:dyDescent="0.25">
      <c r="K802" s="352"/>
      <c r="L802" s="343"/>
      <c r="M802" s="344"/>
      <c r="N802" s="344"/>
      <c r="O802" s="346"/>
      <c r="P802" s="346"/>
      <c r="Q802" s="346"/>
      <c r="R802" s="346"/>
      <c r="S802" s="344"/>
    </row>
    <row r="803" spans="11:26" ht="72" customHeight="1" x14ac:dyDescent="0.25">
      <c r="K803" s="352"/>
      <c r="L803" s="343"/>
      <c r="M803" s="344"/>
      <c r="N803" s="344"/>
      <c r="O803" s="346"/>
      <c r="P803" s="346"/>
      <c r="Q803" s="346"/>
      <c r="R803" s="346"/>
      <c r="S803" s="344"/>
    </row>
    <row r="804" spans="11:26" ht="72" customHeight="1" x14ac:dyDescent="0.25">
      <c r="K804" s="352"/>
      <c r="L804" s="343"/>
      <c r="M804" s="344"/>
      <c r="N804" s="344"/>
      <c r="O804" s="346"/>
      <c r="P804" s="346"/>
      <c r="Q804" s="346"/>
      <c r="R804" s="346"/>
      <c r="S804" s="344"/>
    </row>
    <row r="805" spans="11:26" ht="72" customHeight="1" x14ac:dyDescent="0.25">
      <c r="K805" s="352"/>
      <c r="L805" s="343"/>
      <c r="M805" s="344"/>
      <c r="N805" s="344"/>
      <c r="O805" s="346"/>
      <c r="P805" s="346"/>
      <c r="Q805" s="346"/>
      <c r="R805" s="346"/>
      <c r="S805" s="344"/>
    </row>
    <row r="806" spans="11:26" ht="72" customHeight="1" x14ac:dyDescent="0.25">
      <c r="K806" s="352"/>
      <c r="L806" s="343"/>
      <c r="M806" s="344"/>
      <c r="N806" s="344"/>
      <c r="O806" s="346"/>
      <c r="P806" s="346"/>
      <c r="Q806" s="346"/>
      <c r="R806" s="346"/>
      <c r="S806" s="344"/>
    </row>
    <row r="807" spans="11:26" ht="72" customHeight="1" x14ac:dyDescent="0.25">
      <c r="K807" s="352"/>
      <c r="L807" s="343"/>
      <c r="M807" s="344"/>
      <c r="N807" s="344"/>
      <c r="O807" s="346"/>
      <c r="P807" s="346"/>
      <c r="Q807" s="346"/>
      <c r="R807" s="346"/>
      <c r="S807" s="344"/>
    </row>
    <row r="808" spans="11:26" ht="72" customHeight="1" x14ac:dyDescent="0.25">
      <c r="K808" s="352"/>
      <c r="L808" s="343"/>
      <c r="M808" s="344"/>
      <c r="N808" s="344"/>
      <c r="O808" s="346"/>
      <c r="P808" s="346"/>
      <c r="Q808" s="346"/>
      <c r="R808" s="346"/>
      <c r="S808" s="344"/>
    </row>
    <row r="809" spans="11:26" ht="72" customHeight="1" x14ac:dyDescent="0.25">
      <c r="K809" s="352"/>
      <c r="L809" s="343"/>
      <c r="M809" s="344"/>
      <c r="N809" s="344"/>
      <c r="O809" s="346"/>
      <c r="P809" s="346"/>
      <c r="Q809" s="346"/>
      <c r="R809" s="346"/>
      <c r="S809" s="344"/>
    </row>
    <row r="810" spans="11:26" ht="72" customHeight="1" x14ac:dyDescent="0.25">
      <c r="K810" s="352"/>
      <c r="L810" s="343"/>
      <c r="M810" s="344"/>
      <c r="N810" s="344"/>
      <c r="O810" s="346"/>
      <c r="P810" s="346"/>
      <c r="Q810" s="346"/>
      <c r="R810" s="346"/>
      <c r="S810" s="344"/>
    </row>
    <row r="811" spans="11:26" ht="72" customHeight="1" x14ac:dyDescent="0.25">
      <c r="K811" s="352"/>
      <c r="L811" s="343"/>
      <c r="M811" s="344"/>
      <c r="N811" s="344"/>
      <c r="O811" s="346"/>
      <c r="P811" s="346"/>
      <c r="Q811" s="346"/>
      <c r="R811" s="346"/>
      <c r="S811" s="344"/>
    </row>
    <row r="812" spans="11:26" ht="72" customHeight="1" x14ac:dyDescent="0.25">
      <c r="K812" s="352"/>
      <c r="L812" s="343"/>
      <c r="M812" s="344"/>
      <c r="N812" s="344"/>
      <c r="O812" s="346"/>
      <c r="P812" s="346"/>
      <c r="Q812" s="346"/>
      <c r="R812" s="346"/>
      <c r="S812" s="344"/>
    </row>
    <row r="813" spans="11:26" ht="72" customHeight="1" x14ac:dyDescent="0.25">
      <c r="K813" s="352"/>
      <c r="L813" s="343"/>
      <c r="M813" s="344"/>
      <c r="N813" s="344"/>
      <c r="O813" s="346"/>
      <c r="P813" s="346"/>
      <c r="Q813" s="346"/>
      <c r="R813" s="346"/>
      <c r="S813" s="344"/>
    </row>
    <row r="814" spans="11:26" ht="72" customHeight="1" x14ac:dyDescent="0.25">
      <c r="K814" s="352"/>
      <c r="L814" s="343"/>
      <c r="M814" s="344"/>
      <c r="N814" s="344"/>
      <c r="O814" s="346"/>
      <c r="P814" s="346"/>
      <c r="Q814" s="346"/>
      <c r="R814" s="346"/>
      <c r="S814" s="344"/>
    </row>
    <row r="815" spans="11:26" ht="72" customHeight="1" x14ac:dyDescent="0.25">
      <c r="K815" s="352"/>
      <c r="L815" s="343"/>
      <c r="M815" s="344"/>
      <c r="N815" s="344"/>
      <c r="O815" s="346"/>
      <c r="P815" s="346"/>
      <c r="Q815" s="346"/>
      <c r="R815" s="346"/>
      <c r="S815" s="344"/>
    </row>
    <row r="816" spans="11:26" ht="72" customHeight="1" x14ac:dyDescent="0.25">
      <c r="K816" s="352"/>
      <c r="L816" s="343"/>
      <c r="M816" s="344"/>
      <c r="N816" s="344"/>
      <c r="O816" s="346"/>
      <c r="P816" s="346"/>
      <c r="Q816" s="346"/>
      <c r="R816" s="346"/>
      <c r="S816" s="344"/>
    </row>
    <row r="817" spans="11:19" ht="72" customHeight="1" x14ac:dyDescent="0.25">
      <c r="K817" s="352"/>
      <c r="L817" s="343"/>
      <c r="M817" s="344"/>
      <c r="N817" s="344"/>
      <c r="O817" s="346"/>
      <c r="P817" s="346"/>
      <c r="Q817" s="346"/>
      <c r="R817" s="346"/>
      <c r="S817" s="344"/>
    </row>
    <row r="818" spans="11:19" ht="72" customHeight="1" x14ac:dyDescent="0.25">
      <c r="K818" s="352"/>
      <c r="L818" s="343"/>
      <c r="M818" s="344"/>
      <c r="N818" s="344"/>
      <c r="O818" s="346"/>
      <c r="P818" s="346"/>
      <c r="Q818" s="346"/>
      <c r="R818" s="346"/>
      <c r="S818" s="344"/>
    </row>
    <row r="819" spans="11:19" ht="72" customHeight="1" x14ac:dyDescent="0.25">
      <c r="K819" s="352"/>
      <c r="L819" s="343"/>
      <c r="M819" s="344"/>
      <c r="N819" s="344"/>
      <c r="O819" s="346"/>
      <c r="P819" s="346"/>
      <c r="Q819" s="346"/>
      <c r="R819" s="346"/>
      <c r="S819" s="344"/>
    </row>
    <row r="820" spans="11:19" ht="72" customHeight="1" x14ac:dyDescent="0.25">
      <c r="K820" s="352"/>
      <c r="L820" s="343"/>
      <c r="M820" s="344"/>
      <c r="N820" s="344"/>
      <c r="O820" s="346"/>
      <c r="P820" s="346"/>
      <c r="Q820" s="346"/>
      <c r="R820" s="346"/>
      <c r="S820" s="344"/>
    </row>
    <row r="821" spans="11:19" ht="72" customHeight="1" x14ac:dyDescent="0.25">
      <c r="K821" s="352"/>
      <c r="L821" s="343"/>
      <c r="M821" s="344"/>
      <c r="N821" s="344"/>
      <c r="O821" s="346"/>
      <c r="P821" s="346"/>
      <c r="Q821" s="346"/>
      <c r="R821" s="346"/>
      <c r="S821" s="344"/>
    </row>
    <row r="822" spans="11:19" ht="72" customHeight="1" x14ac:dyDescent="0.25">
      <c r="K822" s="352"/>
      <c r="L822" s="343"/>
      <c r="M822" s="344"/>
      <c r="N822" s="344"/>
      <c r="O822" s="346"/>
      <c r="P822" s="346"/>
      <c r="Q822" s="346"/>
      <c r="R822" s="346"/>
      <c r="S822" s="344"/>
    </row>
    <row r="823" spans="11:19" ht="72" customHeight="1" x14ac:dyDescent="0.25">
      <c r="K823" s="352"/>
      <c r="L823" s="343"/>
      <c r="M823" s="344"/>
      <c r="N823" s="344"/>
      <c r="O823" s="346"/>
      <c r="P823" s="346"/>
      <c r="Q823" s="346"/>
      <c r="R823" s="346"/>
      <c r="S823" s="344"/>
    </row>
    <row r="824" spans="11:19" ht="72" customHeight="1" x14ac:dyDescent="0.25">
      <c r="K824" s="352"/>
      <c r="L824" s="343"/>
      <c r="M824" s="344"/>
      <c r="N824" s="344"/>
      <c r="O824" s="346"/>
      <c r="P824" s="346"/>
      <c r="Q824" s="346"/>
      <c r="R824" s="346"/>
      <c r="S824" s="344"/>
    </row>
    <row r="825" spans="11:19" ht="72" customHeight="1" x14ac:dyDescent="0.25">
      <c r="K825" s="352"/>
      <c r="L825" s="343"/>
      <c r="M825" s="344"/>
      <c r="N825" s="344"/>
      <c r="O825" s="346"/>
      <c r="P825" s="346"/>
      <c r="Q825" s="346"/>
      <c r="R825" s="346"/>
      <c r="S825" s="344"/>
    </row>
    <row r="826" spans="11:19" ht="72" customHeight="1" x14ac:dyDescent="0.25">
      <c r="K826" s="352"/>
      <c r="L826" s="343"/>
      <c r="M826" s="344"/>
      <c r="N826" s="344"/>
      <c r="O826" s="346"/>
      <c r="P826" s="346"/>
      <c r="Q826" s="346"/>
      <c r="R826" s="346"/>
      <c r="S826" s="344"/>
    </row>
    <row r="827" spans="11:19" ht="72" customHeight="1" x14ac:dyDescent="0.25">
      <c r="K827" s="352"/>
      <c r="L827" s="343"/>
      <c r="M827" s="344"/>
      <c r="N827" s="344"/>
      <c r="O827" s="346"/>
      <c r="P827" s="346"/>
      <c r="Q827" s="346"/>
      <c r="R827" s="346"/>
      <c r="S827" s="344"/>
    </row>
    <row r="828" spans="11:19" ht="72" customHeight="1" x14ac:dyDescent="0.25">
      <c r="K828" s="352"/>
      <c r="L828" s="343"/>
      <c r="M828" s="344"/>
      <c r="N828" s="344"/>
      <c r="O828" s="346"/>
      <c r="P828" s="346"/>
      <c r="Q828" s="346"/>
      <c r="R828" s="346"/>
      <c r="S828" s="344"/>
    </row>
    <row r="829" spans="11:19" ht="72" customHeight="1" x14ac:dyDescent="0.25">
      <c r="K829" s="352"/>
      <c r="L829" s="343"/>
      <c r="M829" s="344"/>
      <c r="N829" s="344"/>
      <c r="O829" s="346"/>
      <c r="P829" s="346"/>
      <c r="Q829" s="346"/>
      <c r="R829" s="346"/>
      <c r="S829" s="344"/>
    </row>
    <row r="830" spans="11:19" ht="72" customHeight="1" x14ac:dyDescent="0.25">
      <c r="K830" s="352"/>
      <c r="L830" s="343"/>
      <c r="M830" s="344"/>
      <c r="N830" s="344"/>
      <c r="O830" s="346"/>
      <c r="P830" s="346"/>
      <c r="Q830" s="346"/>
      <c r="R830" s="346"/>
      <c r="S830" s="344"/>
    </row>
    <row r="831" spans="11:19" ht="72" customHeight="1" x14ac:dyDescent="0.25">
      <c r="K831" s="352"/>
      <c r="L831" s="343"/>
      <c r="M831" s="344"/>
      <c r="N831" s="344"/>
      <c r="O831" s="346"/>
      <c r="P831" s="346"/>
      <c r="Q831" s="346"/>
      <c r="R831" s="346"/>
      <c r="S831" s="344"/>
    </row>
    <row r="832" spans="11:19" ht="72" customHeight="1" x14ac:dyDescent="0.25">
      <c r="K832" s="352"/>
      <c r="L832" s="343"/>
      <c r="M832" s="344"/>
      <c r="N832" s="344"/>
      <c r="O832" s="346"/>
      <c r="P832" s="346"/>
      <c r="Q832" s="346"/>
      <c r="R832" s="346"/>
      <c r="S832" s="344"/>
    </row>
    <row r="833" spans="11:19" ht="72" customHeight="1" x14ac:dyDescent="0.25">
      <c r="K833" s="352"/>
      <c r="L833" s="343"/>
      <c r="M833" s="344"/>
      <c r="N833" s="344"/>
      <c r="O833" s="346"/>
      <c r="P833" s="346"/>
      <c r="Q833" s="346"/>
      <c r="R833" s="346"/>
      <c r="S833" s="344"/>
    </row>
    <row r="834" spans="11:19" ht="72" customHeight="1" x14ac:dyDescent="0.25">
      <c r="K834" s="352"/>
      <c r="L834" s="343"/>
      <c r="M834" s="344"/>
      <c r="N834" s="344"/>
      <c r="O834" s="346"/>
      <c r="P834" s="346"/>
      <c r="Q834" s="346"/>
      <c r="R834" s="346"/>
      <c r="S834" s="344"/>
    </row>
    <row r="835" spans="11:19" ht="72" customHeight="1" x14ac:dyDescent="0.25">
      <c r="K835" s="352"/>
      <c r="L835" s="343"/>
      <c r="M835" s="344"/>
      <c r="N835" s="344"/>
      <c r="O835" s="346"/>
      <c r="P835" s="346"/>
      <c r="Q835" s="346"/>
      <c r="R835" s="346"/>
      <c r="S835" s="344"/>
    </row>
    <row r="836" spans="11:19" ht="72" customHeight="1" x14ac:dyDescent="0.25">
      <c r="K836" s="352"/>
      <c r="L836" s="343"/>
      <c r="M836" s="344"/>
      <c r="N836" s="344"/>
      <c r="O836" s="346"/>
      <c r="P836" s="346"/>
      <c r="Q836" s="346"/>
      <c r="R836" s="346"/>
      <c r="S836" s="344"/>
    </row>
    <row r="837" spans="11:19" ht="72" customHeight="1" x14ac:dyDescent="0.25">
      <c r="K837" s="352"/>
      <c r="L837" s="343"/>
      <c r="M837" s="344"/>
      <c r="N837" s="344"/>
      <c r="O837" s="346"/>
      <c r="P837" s="346"/>
      <c r="Q837" s="346"/>
      <c r="R837" s="346"/>
      <c r="S837" s="344"/>
    </row>
    <row r="838" spans="11:19" ht="72" customHeight="1" x14ac:dyDescent="0.25">
      <c r="K838" s="352"/>
      <c r="L838" s="343"/>
      <c r="M838" s="344"/>
      <c r="N838" s="344"/>
      <c r="O838" s="346"/>
      <c r="P838" s="346"/>
      <c r="Q838" s="346"/>
      <c r="R838" s="346"/>
      <c r="S838" s="344"/>
    </row>
    <row r="839" spans="11:19" ht="72" customHeight="1" x14ac:dyDescent="0.25">
      <c r="K839" s="352"/>
      <c r="L839" s="343"/>
      <c r="M839" s="344"/>
      <c r="N839" s="344"/>
      <c r="O839" s="346"/>
      <c r="P839" s="346"/>
      <c r="Q839" s="346"/>
      <c r="R839" s="346"/>
      <c r="S839" s="344"/>
    </row>
    <row r="840" spans="11:19" ht="72" customHeight="1" x14ac:dyDescent="0.25">
      <c r="K840" s="352"/>
      <c r="L840" s="343"/>
      <c r="M840" s="344"/>
      <c r="N840" s="344"/>
      <c r="O840" s="346"/>
      <c r="P840" s="346"/>
      <c r="Q840" s="346"/>
      <c r="R840" s="346"/>
      <c r="S840" s="344"/>
    </row>
    <row r="841" spans="11:19" ht="72" customHeight="1" x14ac:dyDescent="0.25">
      <c r="K841" s="352"/>
      <c r="L841" s="343"/>
      <c r="M841" s="344"/>
      <c r="N841" s="344"/>
      <c r="O841" s="346"/>
      <c r="P841" s="346"/>
      <c r="Q841" s="346"/>
      <c r="R841" s="346"/>
      <c r="S841" s="344"/>
    </row>
    <row r="842" spans="11:19" ht="72" customHeight="1" x14ac:dyDescent="0.25">
      <c r="K842" s="352"/>
      <c r="L842" s="343"/>
      <c r="M842" s="344"/>
      <c r="N842" s="344"/>
      <c r="O842" s="346"/>
      <c r="P842" s="346"/>
      <c r="Q842" s="346"/>
      <c r="R842" s="346"/>
      <c r="S842" s="344"/>
    </row>
    <row r="843" spans="11:19" ht="72" customHeight="1" x14ac:dyDescent="0.25">
      <c r="K843" s="352"/>
      <c r="L843" s="343"/>
      <c r="M843" s="344"/>
      <c r="N843" s="344"/>
      <c r="O843" s="346"/>
      <c r="P843" s="346"/>
      <c r="Q843" s="346"/>
      <c r="R843" s="346"/>
      <c r="S843" s="344"/>
    </row>
    <row r="844" spans="11:19" ht="72" customHeight="1" x14ac:dyDescent="0.25">
      <c r="K844" s="352"/>
      <c r="L844" s="343"/>
      <c r="M844" s="344"/>
      <c r="N844" s="344"/>
      <c r="O844" s="346"/>
      <c r="P844" s="346"/>
      <c r="Q844" s="346"/>
      <c r="R844" s="346"/>
      <c r="S844" s="344"/>
    </row>
    <row r="845" spans="11:19" ht="72" customHeight="1" x14ac:dyDescent="0.25">
      <c r="K845" s="352"/>
      <c r="L845" s="343"/>
      <c r="M845" s="344"/>
      <c r="N845" s="344"/>
      <c r="O845" s="346"/>
      <c r="P845" s="346"/>
      <c r="Q845" s="346"/>
      <c r="R845" s="346"/>
      <c r="S845" s="344"/>
    </row>
    <row r="846" spans="11:19" ht="72" customHeight="1" x14ac:dyDescent="0.25">
      <c r="K846" s="352"/>
      <c r="L846" s="343"/>
      <c r="M846" s="344"/>
      <c r="N846" s="344"/>
      <c r="O846" s="346"/>
      <c r="P846" s="346"/>
      <c r="Q846" s="346"/>
      <c r="R846" s="346"/>
      <c r="S846" s="344"/>
    </row>
    <row r="847" spans="11:19" ht="72" customHeight="1" x14ac:dyDescent="0.25">
      <c r="K847" s="352"/>
      <c r="L847" s="343"/>
      <c r="M847" s="344"/>
      <c r="N847" s="344"/>
      <c r="O847" s="346"/>
      <c r="P847" s="346"/>
      <c r="Q847" s="346"/>
      <c r="R847" s="346"/>
      <c r="S847" s="344"/>
    </row>
    <row r="848" spans="11:19" ht="72" customHeight="1" x14ac:dyDescent="0.25">
      <c r="K848" s="352"/>
      <c r="L848" s="343"/>
      <c r="M848" s="344"/>
      <c r="N848" s="344"/>
      <c r="O848" s="346"/>
      <c r="P848" s="346"/>
      <c r="Q848" s="346"/>
      <c r="R848" s="346"/>
      <c r="S848" s="344"/>
    </row>
    <row r="849" spans="11:19" ht="72" customHeight="1" x14ac:dyDescent="0.25">
      <c r="K849" s="352"/>
      <c r="L849" s="343"/>
      <c r="M849" s="344"/>
      <c r="N849" s="344"/>
      <c r="O849" s="346"/>
      <c r="P849" s="346"/>
      <c r="Q849" s="346"/>
      <c r="R849" s="346"/>
      <c r="S849" s="344"/>
    </row>
    <row r="850" spans="11:19" ht="72" customHeight="1" x14ac:dyDescent="0.25">
      <c r="K850" s="352"/>
      <c r="L850" s="343"/>
      <c r="M850" s="344"/>
      <c r="N850" s="344"/>
      <c r="O850" s="346"/>
      <c r="P850" s="346"/>
      <c r="Q850" s="346"/>
      <c r="R850" s="346"/>
      <c r="S850" s="344"/>
    </row>
    <row r="851" spans="11:19" ht="72" customHeight="1" x14ac:dyDescent="0.25">
      <c r="K851" s="352"/>
      <c r="L851" s="343"/>
      <c r="M851" s="344"/>
      <c r="N851" s="344"/>
      <c r="O851" s="346"/>
      <c r="P851" s="346"/>
      <c r="Q851" s="346"/>
      <c r="R851" s="346"/>
      <c r="S851" s="344"/>
    </row>
    <row r="852" spans="11:19" ht="72" customHeight="1" x14ac:dyDescent="0.25">
      <c r="K852" s="352"/>
      <c r="L852" s="343"/>
      <c r="M852" s="344"/>
      <c r="N852" s="344"/>
      <c r="O852" s="346"/>
      <c r="P852" s="346"/>
      <c r="Q852" s="346"/>
      <c r="R852" s="346"/>
      <c r="S852" s="344"/>
    </row>
    <row r="853" spans="11:19" ht="72" customHeight="1" x14ac:dyDescent="0.25">
      <c r="K853" s="352"/>
      <c r="L853" s="343"/>
      <c r="M853" s="344"/>
      <c r="N853" s="344"/>
      <c r="O853" s="346"/>
      <c r="P853" s="346"/>
      <c r="Q853" s="346"/>
      <c r="R853" s="346"/>
      <c r="S853" s="344"/>
    </row>
    <row r="854" spans="11:19" ht="72" customHeight="1" x14ac:dyDescent="0.25">
      <c r="K854" s="352"/>
      <c r="L854" s="343"/>
      <c r="M854" s="344"/>
      <c r="N854" s="344"/>
      <c r="O854" s="346"/>
      <c r="P854" s="346"/>
      <c r="Q854" s="346"/>
      <c r="R854" s="346"/>
      <c r="S854" s="344"/>
    </row>
    <row r="855" spans="11:19" ht="72" customHeight="1" x14ac:dyDescent="0.25">
      <c r="K855" s="352"/>
      <c r="L855" s="343"/>
      <c r="M855" s="344"/>
      <c r="N855" s="344"/>
      <c r="O855" s="346"/>
      <c r="P855" s="346"/>
      <c r="Q855" s="346"/>
      <c r="R855" s="346"/>
      <c r="S855" s="344"/>
    </row>
    <row r="856" spans="11:19" ht="72" customHeight="1" x14ac:dyDescent="0.25">
      <c r="K856" s="352"/>
      <c r="L856" s="343"/>
      <c r="M856" s="344"/>
      <c r="N856" s="344"/>
      <c r="O856" s="346"/>
      <c r="P856" s="346"/>
      <c r="Q856" s="346"/>
      <c r="R856" s="346"/>
      <c r="S856" s="344"/>
    </row>
    <row r="857" spans="11:19" ht="72" customHeight="1" x14ac:dyDescent="0.25">
      <c r="K857" s="352"/>
      <c r="L857" s="343"/>
      <c r="M857" s="344"/>
      <c r="N857" s="344"/>
      <c r="O857" s="346"/>
      <c r="P857" s="346"/>
      <c r="Q857" s="346"/>
      <c r="R857" s="346"/>
      <c r="S857" s="344"/>
    </row>
    <row r="858" spans="11:19" ht="72" customHeight="1" x14ac:dyDescent="0.25">
      <c r="K858" s="352"/>
      <c r="L858" s="343"/>
      <c r="M858" s="344"/>
      <c r="N858" s="344"/>
      <c r="O858" s="346"/>
      <c r="P858" s="346"/>
      <c r="Q858" s="346"/>
      <c r="R858" s="346"/>
      <c r="S858" s="344"/>
    </row>
    <row r="859" spans="11:19" ht="72" customHeight="1" x14ac:dyDescent="0.25">
      <c r="K859" s="352"/>
      <c r="L859" s="343"/>
      <c r="M859" s="344"/>
      <c r="N859" s="344"/>
      <c r="O859" s="346"/>
      <c r="P859" s="346"/>
      <c r="Q859" s="346"/>
      <c r="R859" s="346"/>
      <c r="S859" s="344"/>
    </row>
    <row r="860" spans="11:19" ht="72" customHeight="1" x14ac:dyDescent="0.25">
      <c r="K860" s="352"/>
      <c r="L860" s="343"/>
      <c r="M860" s="344"/>
      <c r="N860" s="344"/>
      <c r="O860" s="346"/>
      <c r="P860" s="346"/>
      <c r="Q860" s="346"/>
      <c r="R860" s="346"/>
      <c r="S860" s="344"/>
    </row>
    <row r="861" spans="11:19" ht="72" customHeight="1" x14ac:dyDescent="0.25">
      <c r="K861" s="352"/>
      <c r="L861" s="343"/>
      <c r="M861" s="344"/>
      <c r="N861" s="344"/>
      <c r="O861" s="346"/>
      <c r="P861" s="346"/>
      <c r="Q861" s="346"/>
      <c r="R861" s="346"/>
      <c r="S861" s="344"/>
    </row>
    <row r="862" spans="11:19" ht="72" customHeight="1" x14ac:dyDescent="0.25">
      <c r="K862" s="352"/>
      <c r="L862" s="343"/>
      <c r="M862" s="344"/>
      <c r="N862" s="344"/>
      <c r="O862" s="346"/>
      <c r="P862" s="346"/>
      <c r="Q862" s="346"/>
      <c r="R862" s="346"/>
      <c r="S862" s="344"/>
    </row>
    <row r="863" spans="11:19" ht="72" customHeight="1" x14ac:dyDescent="0.25">
      <c r="K863" s="352"/>
      <c r="L863" s="343"/>
      <c r="M863" s="344"/>
      <c r="N863" s="344"/>
      <c r="O863" s="346"/>
      <c r="P863" s="346"/>
      <c r="Q863" s="346"/>
      <c r="R863" s="346"/>
      <c r="S863" s="344"/>
    </row>
    <row r="864" spans="11:19" ht="72" customHeight="1" x14ac:dyDescent="0.25">
      <c r="K864" s="352"/>
      <c r="L864" s="343"/>
      <c r="M864" s="344"/>
      <c r="N864" s="344"/>
      <c r="O864" s="346"/>
      <c r="P864" s="346"/>
      <c r="Q864" s="346"/>
      <c r="R864" s="346"/>
      <c r="S864" s="344"/>
    </row>
    <row r="865" spans="11:19" ht="72" customHeight="1" x14ac:dyDescent="0.25">
      <c r="K865" s="352"/>
      <c r="L865" s="343"/>
      <c r="M865" s="344"/>
      <c r="N865" s="344"/>
      <c r="O865" s="346"/>
      <c r="P865" s="346"/>
      <c r="Q865" s="346"/>
      <c r="R865" s="346"/>
      <c r="S865" s="344"/>
    </row>
    <row r="866" spans="11:19" ht="72" customHeight="1" x14ac:dyDescent="0.25">
      <c r="K866" s="352"/>
      <c r="L866" s="343"/>
      <c r="M866" s="344"/>
      <c r="N866" s="344"/>
      <c r="O866" s="346"/>
      <c r="P866" s="346"/>
      <c r="Q866" s="346"/>
      <c r="R866" s="346"/>
      <c r="S866" s="344"/>
    </row>
    <row r="867" spans="11:19" ht="72" customHeight="1" x14ac:dyDescent="0.25">
      <c r="K867" s="352"/>
      <c r="L867" s="343"/>
      <c r="M867" s="344"/>
      <c r="N867" s="344"/>
      <c r="O867" s="346"/>
      <c r="P867" s="346"/>
      <c r="Q867" s="346"/>
      <c r="R867" s="346"/>
      <c r="S867" s="344"/>
    </row>
    <row r="868" spans="11:19" ht="72" customHeight="1" x14ac:dyDescent="0.25">
      <c r="K868" s="352"/>
      <c r="L868" s="343"/>
      <c r="M868" s="344"/>
      <c r="N868" s="344"/>
      <c r="O868" s="346"/>
      <c r="P868" s="346"/>
      <c r="Q868" s="346"/>
      <c r="R868" s="346"/>
      <c r="S868" s="344"/>
    </row>
    <row r="869" spans="11:19" ht="72" customHeight="1" x14ac:dyDescent="0.25">
      <c r="K869" s="352"/>
      <c r="L869" s="343"/>
      <c r="M869" s="344"/>
      <c r="N869" s="344"/>
      <c r="O869" s="346"/>
      <c r="P869" s="346"/>
      <c r="Q869" s="346"/>
      <c r="R869" s="346"/>
      <c r="S869" s="344"/>
    </row>
    <row r="870" spans="11:19" ht="72" customHeight="1" x14ac:dyDescent="0.25">
      <c r="K870" s="352"/>
      <c r="L870" s="343"/>
      <c r="M870" s="344"/>
      <c r="N870" s="344"/>
      <c r="O870" s="346"/>
      <c r="P870" s="346"/>
      <c r="Q870" s="346"/>
      <c r="R870" s="346"/>
      <c r="S870" s="344"/>
    </row>
    <row r="871" spans="11:19" ht="72" customHeight="1" x14ac:dyDescent="0.25">
      <c r="K871" s="352"/>
      <c r="L871" s="343"/>
      <c r="M871" s="344"/>
      <c r="N871" s="344"/>
      <c r="O871" s="346"/>
      <c r="P871" s="346"/>
      <c r="Q871" s="346"/>
      <c r="R871" s="346"/>
      <c r="S871" s="344"/>
    </row>
    <row r="872" spans="11:19" ht="72" customHeight="1" x14ac:dyDescent="0.25">
      <c r="K872" s="352"/>
      <c r="L872" s="343"/>
      <c r="M872" s="344"/>
      <c r="N872" s="344"/>
      <c r="O872" s="346"/>
      <c r="P872" s="346"/>
      <c r="Q872" s="346"/>
      <c r="R872" s="346"/>
      <c r="S872" s="344"/>
    </row>
    <row r="873" spans="11:19" ht="72" customHeight="1" x14ac:dyDescent="0.25">
      <c r="K873" s="352"/>
      <c r="L873" s="343"/>
      <c r="M873" s="344"/>
      <c r="N873" s="344"/>
      <c r="O873" s="346"/>
      <c r="P873" s="346"/>
      <c r="Q873" s="346"/>
      <c r="R873" s="346"/>
      <c r="S873" s="344"/>
    </row>
    <row r="874" spans="11:19" ht="72" customHeight="1" x14ac:dyDescent="0.25">
      <c r="K874" s="352"/>
      <c r="L874" s="343"/>
      <c r="M874" s="344"/>
      <c r="N874" s="344"/>
      <c r="O874" s="346"/>
      <c r="P874" s="346"/>
      <c r="Q874" s="346"/>
      <c r="R874" s="346"/>
      <c r="S874" s="344"/>
    </row>
    <row r="875" spans="11:19" ht="72" customHeight="1" x14ac:dyDescent="0.25">
      <c r="K875" s="352"/>
      <c r="L875" s="343"/>
      <c r="M875" s="344"/>
      <c r="N875" s="344"/>
      <c r="O875" s="346"/>
      <c r="P875" s="346"/>
      <c r="Q875" s="346"/>
      <c r="R875" s="346"/>
      <c r="S875" s="344"/>
    </row>
    <row r="876" spans="11:19" ht="72" customHeight="1" x14ac:dyDescent="0.25">
      <c r="K876" s="352"/>
      <c r="L876" s="343"/>
      <c r="M876" s="344"/>
      <c r="N876" s="344"/>
      <c r="O876" s="346"/>
      <c r="P876" s="346"/>
      <c r="Q876" s="346"/>
      <c r="R876" s="346"/>
      <c r="S876" s="344"/>
    </row>
    <row r="877" spans="11:19" ht="72" customHeight="1" x14ac:dyDescent="0.25">
      <c r="K877" s="352"/>
      <c r="L877" s="343"/>
      <c r="M877" s="344"/>
      <c r="N877" s="344"/>
      <c r="O877" s="346"/>
      <c r="P877" s="346"/>
      <c r="Q877" s="346"/>
      <c r="R877" s="346"/>
      <c r="S877" s="344"/>
    </row>
    <row r="878" spans="11:19" ht="72" customHeight="1" x14ac:dyDescent="0.25">
      <c r="K878" s="352"/>
      <c r="L878" s="343"/>
      <c r="M878" s="344"/>
      <c r="N878" s="344"/>
      <c r="O878" s="346"/>
      <c r="P878" s="346"/>
      <c r="Q878" s="346"/>
      <c r="R878" s="346"/>
      <c r="S878" s="344"/>
    </row>
    <row r="879" spans="11:19" ht="72" customHeight="1" x14ac:dyDescent="0.25">
      <c r="K879" s="352"/>
      <c r="L879" s="343"/>
      <c r="M879" s="344"/>
      <c r="N879" s="344"/>
      <c r="O879" s="346"/>
      <c r="P879" s="346"/>
      <c r="Q879" s="346"/>
      <c r="R879" s="346"/>
      <c r="S879" s="344"/>
    </row>
    <row r="880" spans="11:19" ht="72" customHeight="1" x14ac:dyDescent="0.25">
      <c r="K880" s="352"/>
      <c r="L880" s="343"/>
      <c r="M880" s="344"/>
      <c r="N880" s="344"/>
      <c r="O880" s="346"/>
      <c r="P880" s="346"/>
      <c r="Q880" s="346"/>
      <c r="R880" s="346"/>
      <c r="S880" s="344"/>
    </row>
    <row r="881" spans="11:19" ht="72" customHeight="1" x14ac:dyDescent="0.25">
      <c r="K881" s="352"/>
      <c r="L881" s="343"/>
      <c r="M881" s="344"/>
      <c r="N881" s="344"/>
      <c r="O881" s="346"/>
      <c r="P881" s="346"/>
      <c r="Q881" s="346"/>
      <c r="R881" s="346"/>
      <c r="S881" s="344"/>
    </row>
    <row r="882" spans="11:19" ht="72" customHeight="1" x14ac:dyDescent="0.25">
      <c r="K882" s="352"/>
      <c r="L882" s="343"/>
      <c r="M882" s="344"/>
      <c r="N882" s="344"/>
      <c r="O882" s="346"/>
      <c r="P882" s="346"/>
      <c r="Q882" s="346"/>
      <c r="R882" s="346"/>
      <c r="S882" s="344"/>
    </row>
    <row r="883" spans="11:19" ht="72" customHeight="1" x14ac:dyDescent="0.25">
      <c r="K883" s="352"/>
      <c r="L883" s="343"/>
      <c r="M883" s="344"/>
      <c r="N883" s="344"/>
      <c r="O883" s="346"/>
      <c r="P883" s="346"/>
      <c r="Q883" s="346"/>
      <c r="R883" s="346"/>
      <c r="S883" s="344"/>
    </row>
    <row r="884" spans="11:19" ht="72" customHeight="1" x14ac:dyDescent="0.25">
      <c r="K884" s="352"/>
      <c r="L884" s="343"/>
      <c r="M884" s="344"/>
      <c r="N884" s="344"/>
      <c r="O884" s="346"/>
      <c r="P884" s="346"/>
      <c r="Q884" s="346"/>
      <c r="R884" s="346"/>
      <c r="S884" s="344"/>
    </row>
    <row r="885" spans="11:19" ht="72" customHeight="1" x14ac:dyDescent="0.25">
      <c r="K885" s="352"/>
      <c r="L885" s="343"/>
      <c r="M885" s="344"/>
      <c r="N885" s="344"/>
      <c r="O885" s="346"/>
      <c r="P885" s="346"/>
      <c r="Q885" s="346"/>
      <c r="R885" s="346"/>
      <c r="S885" s="344"/>
    </row>
    <row r="886" spans="11:19" ht="72" customHeight="1" x14ac:dyDescent="0.25">
      <c r="K886" s="352"/>
      <c r="L886" s="343"/>
      <c r="M886" s="344"/>
      <c r="N886" s="344"/>
      <c r="O886" s="346"/>
      <c r="P886" s="346"/>
      <c r="Q886" s="346"/>
      <c r="R886" s="346"/>
      <c r="S886" s="344"/>
    </row>
    <row r="887" spans="11:19" ht="72" customHeight="1" x14ac:dyDescent="0.25">
      <c r="K887" s="352"/>
      <c r="L887" s="343"/>
      <c r="M887" s="344"/>
      <c r="N887" s="344"/>
      <c r="O887" s="346"/>
      <c r="P887" s="346"/>
      <c r="Q887" s="346"/>
      <c r="R887" s="346"/>
      <c r="S887" s="344"/>
    </row>
    <row r="888" spans="11:19" ht="72" customHeight="1" x14ac:dyDescent="0.25">
      <c r="K888" s="352"/>
      <c r="L888" s="343"/>
      <c r="M888" s="344"/>
      <c r="N888" s="344"/>
      <c r="O888" s="346"/>
      <c r="P888" s="346"/>
      <c r="Q888" s="346"/>
      <c r="R888" s="346"/>
      <c r="S888" s="344"/>
    </row>
    <row r="889" spans="11:19" ht="72" customHeight="1" x14ac:dyDescent="0.25">
      <c r="K889" s="352"/>
      <c r="L889" s="343"/>
      <c r="M889" s="344"/>
      <c r="N889" s="344"/>
      <c r="O889" s="346"/>
      <c r="P889" s="346"/>
      <c r="Q889" s="346"/>
      <c r="R889" s="346"/>
      <c r="S889" s="344"/>
    </row>
    <row r="890" spans="11:19" ht="72" customHeight="1" x14ac:dyDescent="0.25">
      <c r="K890" s="352"/>
      <c r="L890" s="343"/>
      <c r="M890" s="344"/>
      <c r="N890" s="344"/>
      <c r="O890" s="346"/>
      <c r="P890" s="346"/>
      <c r="Q890" s="346"/>
      <c r="R890" s="346"/>
      <c r="S890" s="344"/>
    </row>
    <row r="891" spans="11:19" ht="72" customHeight="1" x14ac:dyDescent="0.25">
      <c r="K891" s="352"/>
      <c r="L891" s="343"/>
      <c r="M891" s="344"/>
      <c r="N891" s="344"/>
      <c r="O891" s="346"/>
      <c r="P891" s="346"/>
      <c r="Q891" s="346"/>
      <c r="R891" s="346"/>
      <c r="S891" s="344"/>
    </row>
    <row r="892" spans="11:19" ht="72" customHeight="1" x14ac:dyDescent="0.25">
      <c r="K892" s="352"/>
      <c r="L892" s="343"/>
      <c r="M892" s="344"/>
      <c r="N892" s="344"/>
      <c r="O892" s="346"/>
      <c r="P892" s="346"/>
      <c r="Q892" s="346"/>
      <c r="R892" s="346"/>
      <c r="S892" s="344"/>
    </row>
    <row r="893" spans="11:19" ht="72" customHeight="1" x14ac:dyDescent="0.25">
      <c r="K893" s="352"/>
      <c r="L893" s="343"/>
      <c r="M893" s="344"/>
      <c r="N893" s="344"/>
      <c r="O893" s="346"/>
      <c r="P893" s="346"/>
      <c r="Q893" s="346"/>
      <c r="R893" s="346"/>
      <c r="S893" s="344"/>
    </row>
    <row r="894" spans="11:19" ht="72" customHeight="1" x14ac:dyDescent="0.25">
      <c r="K894" s="352"/>
      <c r="L894" s="343"/>
      <c r="M894" s="344"/>
      <c r="N894" s="344"/>
      <c r="O894" s="346"/>
      <c r="P894" s="346"/>
      <c r="Q894" s="346"/>
      <c r="R894" s="346"/>
      <c r="S894" s="344"/>
    </row>
    <row r="895" spans="11:19" ht="72" customHeight="1" x14ac:dyDescent="0.25">
      <c r="K895" s="352"/>
      <c r="L895" s="343"/>
      <c r="M895" s="344"/>
      <c r="N895" s="344"/>
      <c r="O895" s="346"/>
      <c r="P895" s="346"/>
      <c r="Q895" s="346"/>
      <c r="R895" s="346"/>
      <c r="S895" s="344"/>
    </row>
    <row r="896" spans="11:19" ht="72" customHeight="1" x14ac:dyDescent="0.25">
      <c r="K896" s="352"/>
      <c r="L896" s="343"/>
      <c r="M896" s="344"/>
      <c r="N896" s="344"/>
      <c r="O896" s="346"/>
      <c r="P896" s="346"/>
      <c r="Q896" s="346"/>
      <c r="R896" s="346"/>
      <c r="S896" s="344"/>
    </row>
    <row r="897" spans="11:19" ht="72" customHeight="1" x14ac:dyDescent="0.25">
      <c r="K897" s="352"/>
      <c r="L897" s="343"/>
      <c r="M897" s="344"/>
      <c r="N897" s="344"/>
      <c r="O897" s="346"/>
      <c r="P897" s="346"/>
      <c r="Q897" s="346"/>
      <c r="R897" s="346"/>
      <c r="S897" s="344"/>
    </row>
    <row r="898" spans="11:19" ht="72" customHeight="1" x14ac:dyDescent="0.25">
      <c r="K898" s="352"/>
      <c r="L898" s="343"/>
      <c r="M898" s="344"/>
      <c r="N898" s="344"/>
      <c r="O898" s="346"/>
      <c r="P898" s="346"/>
      <c r="Q898" s="346"/>
      <c r="R898" s="346"/>
      <c r="S898" s="344"/>
    </row>
    <row r="899" spans="11:19" ht="72" customHeight="1" x14ac:dyDescent="0.25">
      <c r="K899" s="352"/>
      <c r="L899" s="343"/>
      <c r="M899" s="344"/>
      <c r="N899" s="344"/>
      <c r="O899" s="346"/>
      <c r="P899" s="346"/>
      <c r="Q899" s="346"/>
      <c r="R899" s="346"/>
      <c r="S899" s="344"/>
    </row>
    <row r="900" spans="11:19" ht="72" customHeight="1" x14ac:dyDescent="0.25">
      <c r="K900" s="352"/>
      <c r="L900" s="343"/>
      <c r="M900" s="344"/>
      <c r="N900" s="344"/>
      <c r="O900" s="346"/>
      <c r="P900" s="346"/>
      <c r="Q900" s="346"/>
      <c r="R900" s="346"/>
      <c r="S900" s="344"/>
    </row>
    <row r="901" spans="11:19" ht="72" customHeight="1" x14ac:dyDescent="0.25">
      <c r="K901" s="352"/>
      <c r="L901" s="343"/>
      <c r="M901" s="344"/>
      <c r="N901" s="344"/>
      <c r="O901" s="346"/>
      <c r="P901" s="346"/>
      <c r="Q901" s="346"/>
      <c r="R901" s="346"/>
      <c r="S901" s="344"/>
    </row>
  </sheetData>
  <autoFilter ref="A2:AA801"/>
  <mergeCells count="3">
    <mergeCell ref="A1:I1"/>
    <mergeCell ref="T1:Z1"/>
    <mergeCell ref="J1:K1"/>
  </mergeCell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2018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Sepulveda</dc:creator>
  <cp:lastModifiedBy>Asus</cp:lastModifiedBy>
  <dcterms:created xsi:type="dcterms:W3CDTF">2017-12-07T16:19:03Z</dcterms:created>
  <dcterms:modified xsi:type="dcterms:W3CDTF">2018-01-31T23:00:27Z</dcterms:modified>
</cp:coreProperties>
</file>